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4.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5.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drawings/drawing6.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alapointe\Downloads\OLD PDFs\"/>
    </mc:Choice>
  </mc:AlternateContent>
  <xr:revisionPtr revIDLastSave="0" documentId="8_{425CFADF-1EDD-4261-A921-52F7DCBDCC85}" xr6:coauthVersionLast="47" xr6:coauthVersionMax="47" xr10:uidLastSave="{00000000-0000-0000-0000-000000000000}"/>
  <workbookProtection workbookAlgorithmName="SHA-512" workbookHashValue="SLJO/T29zTSRPn7nWsCJPFGAAEVYrBdefB1oUf+oZxWeZoHoT5l5LZBZ5H1/uyfmznU0sUpTXKwrfXcLTlcnDQ==" workbookSaltValue="Q/pqHLNpvCbfyTKCgc4aYg==" workbookSpinCount="100000" lockStructure="1"/>
  <bookViews>
    <workbookView xWindow="30750" yWindow="2040" windowWidth="25485" windowHeight="12465" firstSheet="2" activeTab="3" xr2:uid="{FB1B3DF9-7263-4219-9EFC-A2AF003A3244}"/>
  </bookViews>
  <sheets>
    <sheet name="Introduction" sheetId="17" r:id="rId1"/>
    <sheet name="OrgInfo" sheetId="11" r:id="rId2"/>
    <sheet name="People, Partnerships, Gov" sheetId="6" r:id="rId3"/>
    <sheet name="Risk and Adaptation Planning " sheetId="9" r:id="rId4"/>
    <sheet name="Implementation and Integration" sheetId="10" r:id="rId5"/>
    <sheet name="Snapshot and Roadmap" sheetId="14" r:id="rId6"/>
    <sheet name="FCM Use" sheetId="7" state="hidden" r:id="rId7"/>
    <sheet name="Snapshot not grouped" sheetId="16" state="hidden" r:id="rId8"/>
    <sheet name="Province Info - Hide" sheetId="12" state="hidden" r:id="rId9"/>
  </sheets>
  <definedNames>
    <definedName name="_xlnm.Print_Area" localSheetId="4">'Implementation and Integration'!$A$1:$P$43</definedName>
    <definedName name="_xlnm.Print_Area" localSheetId="2">'People, Partnerships, Gov'!$A$1:$P$63</definedName>
    <definedName name="_xlnm.Print_Area" localSheetId="3">'Risk and Adaptation Planning '!$A$1:$J$61</definedName>
    <definedName name="_xlnm.Print_Area" localSheetId="5">'Snapshot and Roadmap'!$A$1:$V$33</definedName>
    <definedName name="_xlnm.Print_Area" localSheetId="7">'Snapshot not grouped'!$A$1:$X$34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11" l="1"/>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2" i="7"/>
  <c r="C6" i="7"/>
  <c r="D6" i="7" s="1"/>
  <c r="C5" i="7"/>
  <c r="D5" i="7" s="1"/>
  <c r="F148" i="7" l="1"/>
  <c r="F147" i="7"/>
  <c r="F146" i="7"/>
  <c r="F145" i="7"/>
  <c r="F144" i="7"/>
  <c r="F143" i="7"/>
  <c r="F142" i="7"/>
  <c r="F141" i="7"/>
  <c r="F140" i="7"/>
  <c r="F139" i="7"/>
  <c r="AA20" i="7" s="1"/>
  <c r="F138" i="7"/>
  <c r="F137" i="7"/>
  <c r="F136" i="7"/>
  <c r="F135" i="7"/>
  <c r="F134" i="7"/>
  <c r="F133" i="7"/>
  <c r="F132" i="7"/>
  <c r="F131" i="7"/>
  <c r="F130" i="7"/>
  <c r="F129" i="7"/>
  <c r="F128" i="7"/>
  <c r="AA19" i="7" s="1"/>
  <c r="F127" i="7"/>
  <c r="F126" i="7"/>
  <c r="F125" i="7"/>
  <c r="F124" i="7"/>
  <c r="F123" i="7"/>
  <c r="F122" i="7"/>
  <c r="F121" i="7"/>
  <c r="F120" i="7"/>
  <c r="F119" i="7"/>
  <c r="F118" i="7"/>
  <c r="F117" i="7"/>
  <c r="AA18" i="7" s="1"/>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J35" i="9"/>
  <c r="D35" i="9"/>
  <c r="G35" i="9"/>
  <c r="J27" i="9"/>
  <c r="G27" i="9"/>
  <c r="D27" i="9"/>
  <c r="J19" i="9"/>
  <c r="G19" i="9"/>
  <c r="D19" i="9"/>
  <c r="J11" i="9"/>
  <c r="G11" i="9"/>
  <c r="D11" i="9"/>
  <c r="AA17" i="7" l="1"/>
  <c r="Z20" i="7"/>
  <c r="Y20" i="7" a="1"/>
  <c r="Y20" i="7" s="1"/>
  <c r="Z15" i="7"/>
  <c r="Z23" i="7"/>
  <c r="X18" i="7" a="1"/>
  <c r="X18" i="7" s="1"/>
  <c r="U16" i="7" a="1"/>
  <c r="U16" i="7" s="1"/>
  <c r="X17" i="7" a="1"/>
  <c r="X17" i="7" s="1"/>
  <c r="W20" i="7" a="1"/>
  <c r="W20" i="7" s="1"/>
  <c r="X20" i="7" a="1"/>
  <c r="X20" i="7" s="1"/>
  <c r="P14" i="7" a="1"/>
  <c r="P14" i="7" s="1"/>
  <c r="W17" i="7" a="1"/>
  <c r="W17" i="7" s="1"/>
  <c r="Z16" i="7"/>
  <c r="Z22" i="7"/>
  <c r="Y17" i="7" a="1"/>
  <c r="Y17" i="7" s="1"/>
  <c r="Y18" i="7" a="1"/>
  <c r="Y18" i="7" s="1"/>
  <c r="Z14" i="7"/>
  <c r="Z13" i="7"/>
  <c r="W18" i="7" a="1"/>
  <c r="W18" i="7" s="1"/>
  <c r="W19" i="7" a="1"/>
  <c r="W19" i="7" s="1"/>
  <c r="Z21" i="7"/>
  <c r="X19" i="7" a="1"/>
  <c r="X19" i="7" s="1"/>
  <c r="Y19" i="7" a="1"/>
  <c r="Y19" i="7" s="1"/>
  <c r="Z19" i="7"/>
  <c r="Z18" i="7"/>
  <c r="P21" i="7" a="1"/>
  <c r="P21" i="7" s="1"/>
  <c r="Z17" i="7"/>
  <c r="P23" i="7" a="1"/>
  <c r="P23" i="7" s="1"/>
  <c r="D9" i="10"/>
  <c r="D28" i="10"/>
  <c r="D18" i="10"/>
  <c r="I185" i="7"/>
  <c r="D49" i="6"/>
  <c r="D36" i="6"/>
  <c r="K16" i="9" l="1"/>
  <c r="AB18" i="7" s="1"/>
  <c r="Q9" i="10"/>
  <c r="K24" i="9"/>
  <c r="AB19" i="7" s="1"/>
  <c r="K32" i="9"/>
  <c r="AB20" i="7" s="1"/>
  <c r="K8" i="9"/>
  <c r="AB17" i="7" s="1"/>
  <c r="U17" i="14"/>
  <c r="Q28" i="10"/>
  <c r="AB23" i="7" s="1"/>
  <c r="D11" i="6"/>
  <c r="D24" i="6"/>
  <c r="Y17" i="14" l="1"/>
  <c r="Y10" i="14"/>
  <c r="Y11" i="14"/>
  <c r="Y13" i="14"/>
  <c r="Y12" i="14"/>
  <c r="A18" i="16"/>
  <c r="A17" i="16"/>
  <c r="A16" i="16"/>
  <c r="A14" i="16"/>
  <c r="A13" i="16"/>
  <c r="A12" i="16"/>
  <c r="A11" i="16"/>
  <c r="A9" i="16"/>
  <c r="A8" i="16"/>
  <c r="A7" i="16"/>
  <c r="A6" i="16"/>
  <c r="U12" i="14"/>
  <c r="U11" i="14"/>
  <c r="Q13" i="7" a="1"/>
  <c r="Q13" i="7" s="1"/>
  <c r="P22" i="7" a="1"/>
  <c r="P22" i="7" s="1"/>
  <c r="U6" i="14"/>
  <c r="V16" i="7" a="1"/>
  <c r="V16" i="7" s="1"/>
  <c r="Q47" i="6" s="1"/>
  <c r="S15" i="7" a="1"/>
  <c r="S15" i="7" s="1"/>
  <c r="AB16" i="7" l="1"/>
  <c r="Y8" i="14" s="1"/>
  <c r="Q18" i="10"/>
  <c r="AB22" i="7" s="1"/>
  <c r="U10" i="14"/>
  <c r="U15" i="14"/>
  <c r="AB21" i="7"/>
  <c r="U13" i="14"/>
  <c r="Q24" i="6"/>
  <c r="AB14" i="7" s="1"/>
  <c r="R13" i="7" a="1"/>
  <c r="R13" i="7" s="1"/>
  <c r="Q9" i="6" s="1"/>
  <c r="T15" i="7" a="1"/>
  <c r="T15" i="7" s="1"/>
  <c r="Q34" i="6" s="1"/>
  <c r="AB15" i="7" s="1"/>
  <c r="U5" i="14"/>
  <c r="D185" i="7"/>
  <c r="U16" i="14"/>
  <c r="O25" i="7"/>
  <c r="A21" i="14" s="1"/>
  <c r="Y16" i="14" l="1"/>
  <c r="Y7" i="14"/>
  <c r="Y6" i="14"/>
  <c r="Y15" i="14"/>
  <c r="AB13" i="7"/>
  <c r="U8" i="14"/>
  <c r="U7" i="14"/>
  <c r="B28" i="14"/>
  <c r="A22" i="14"/>
  <c r="Y5" i="14" l="1"/>
  <c r="B13" i="11"/>
  <c r="D7" i="7"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<sst xmlns="http://schemas.openxmlformats.org/spreadsheetml/2006/main" count="1548" uniqueCount="568">
  <si>
    <t>Organization Information</t>
  </si>
  <si>
    <t>Name of Lead Applicant</t>
  </si>
  <si>
    <t>Name of Lead Municipality</t>
  </si>
  <si>
    <t>Province/Territory (select from dropdown)</t>
  </si>
  <si>
    <t>Project Title</t>
  </si>
  <si>
    <t>Assesment date</t>
  </si>
  <si>
    <r>
      <t>Project Number (</t>
    </r>
    <r>
      <rPr>
        <u/>
        <sz val="12"/>
        <rFont val="Montserrat"/>
        <scheme val="major"/>
      </rPr>
      <t>for FCM use only</t>
    </r>
    <r>
      <rPr>
        <sz val="12"/>
        <rFont val="Montserrat"/>
        <scheme val="major"/>
      </rPr>
      <t>)</t>
    </r>
  </si>
  <si>
    <t>END OF PAGE</t>
  </si>
  <si>
    <t>Pillar 1: People, Partnerships, and Governance</t>
  </si>
  <si>
    <t xml:space="preserve">Step 1. Assess "Where are we at?" </t>
  </si>
  <si>
    <t>By selecting the statements at each level of progression that best represent your organization, you can assess your starting place and what work has already been done to adapt to climate change.</t>
  </si>
  <si>
    <t>Milestone No.</t>
  </si>
  <si>
    <t>Milestone</t>
  </si>
  <si>
    <t>Mark for None</t>
  </si>
  <si>
    <t>Not Yet Started</t>
  </si>
  <si>
    <t>Activities to Get Started (Not Yet Started to Some Progress Made)</t>
  </si>
  <si>
    <t>blank1</t>
  </si>
  <si>
    <t>Mark for Some</t>
  </si>
  <si>
    <t xml:space="preserve">Some Progress Made </t>
  </si>
  <si>
    <t>Activities to Drive Progress (Some Progress Made to More Progress Made)</t>
  </si>
  <si>
    <t>blank2</t>
  </si>
  <si>
    <t>Mark for More</t>
  </si>
  <si>
    <t>More Progress Made</t>
  </si>
  <si>
    <t>Activities to Strengthen Approach (More Progress Made to Advanced Practices)</t>
  </si>
  <si>
    <t>blank3</t>
  </si>
  <si>
    <t>Mark for Advanced</t>
  </si>
  <si>
    <t>Advanced Practices</t>
  </si>
  <si>
    <t>Internal resourcing and collaboration</t>
  </si>
  <si>
    <t>ü</t>
  </si>
  <si>
    <t>Human Resources</t>
  </si>
  <si>
    <t>Allocate internal resources (human and financial) and establish internal collaboration processes to support Reconciliation+AREI-informed climate adaptation work.</t>
  </si>
  <si>
    <t>We have not yet started allocating internal resources (human and financial)</t>
  </si>
  <si>
    <t>• Identify a person or people to lead or coordinate climate adaptation work</t>
  </si>
  <si>
    <t>&gt;</t>
  </si>
  <si>
    <t xml:space="preserve">	We have staff who are interested in and/or required to consider climate adaptation in their roles </t>
  </si>
  <si>
    <t>• Draft a purpose statement for a team dedicated to working on climate adaptation</t>
  </si>
  <si>
    <t xml:space="preserve">	We have a dedicated team working on climate adaptation </t>
  </si>
  <si>
    <t>• Draft a mandate or terms of reference for the team dedicated to working on climate adaptation, including for example purpose, roles and responsibilities, goals, processes</t>
  </si>
  <si>
    <t xml:space="preserve">	We have a clear mandate for the team dedicated to working on climate adaptation </t>
  </si>
  <si>
    <t>We have not yet established internal collaboration processes</t>
  </si>
  <si>
    <t>• Determine the relevance of climate adaptation to different local government functions and/or departments</t>
  </si>
  <si>
    <t xml:space="preserve">	Staff who are interested in and/or required to consider climate adaptation in their roles have informal collaboration (e.g., meet occasionally, have had initial or ad hoc meetings) </t>
  </si>
  <si>
    <t xml:space="preserve">• Identify and invite key staff members to participate on a team dedicated to working on climate adaptation. Include participants who bring perspectives on public works, land use planning, engineering, finance, and environment.  </t>
  </si>
  <si>
    <t xml:space="preserve">	The team dedicated to working on climate adaptation includes representatives from some local government functions and/or departments</t>
  </si>
  <si>
    <t>• Identify and invite  representatives from more local government functions/and or departments to join the team dedicated to working on climate adaptation</t>
  </si>
  <si>
    <t>The team dedicated to working on climate adaptation includes representatives from all local government functions and/or departments</t>
  </si>
  <si>
    <t>• Reach out to staff in local government functions and/or departments whose work impacts/is impacted by climate adaptation</t>
  </si>
  <si>
    <t>• Determine desired/necessary frequency and format of climate adaptation working group meeting</t>
  </si>
  <si>
    <t xml:space="preserve">	The team dedicated to working on climate adaptation holds regular meetings to coordinate and advance climate adaptation efforts</t>
  </si>
  <si>
    <t>• Institutionalize the role of the team dedicated to working on climate adaptation by integrating the team into local government structures and operations</t>
  </si>
  <si>
    <t xml:space="preserve">Our climate adaptation team uses established communication and decision-making protocols to seek contributions from all members </t>
  </si>
  <si>
    <t>• Identify and connect with other staff and/or departments advancing Reconciliation+AREI in their work</t>
  </si>
  <si>
    <t xml:space="preserve">	Members of the team dedicated to working on climate adaptation bring and/or seek diverse perspectives, backgrounds, and lived experiences </t>
  </si>
  <si>
    <t>• Meet regularly to advance priority actions</t>
  </si>
  <si>
    <t xml:space="preserve">The team dedicated to working on climate adaptation is inclusive and values different perspectives, knowledges, and experiences </t>
  </si>
  <si>
    <t xml:space="preserve">• Identify which perspectives, knowledge, and experiences are required to inform climate adaptation work </t>
  </si>
  <si>
    <t>• Survey members of the team dedicated to working on climate adaptation on their experiences contributing to climate adaptation work</t>
  </si>
  <si>
    <t>• Consider who is and is not part of the team dedicated to working on climate adaptation to identify gaps in representation. Where there are gaps in representation, identify how you might seek other perspectives to address gaps</t>
  </si>
  <si>
    <t xml:space="preserve">• Review opportunities to advance equity objectives within the team dedicated to working on climate adaptation </t>
  </si>
  <si>
    <t>• Equitably distribute resources, benefits, and burdens of climate adaptation work  to members of the team dedicated to working on climate adaptation</t>
  </si>
  <si>
    <t>Financial Resources</t>
  </si>
  <si>
    <t xml:space="preserve">• Identify opportunities to assign budgets to advance climate adaptation </t>
  </si>
  <si>
    <t xml:space="preserve">	Budgets for climate adaptation are limited and/or informal</t>
  </si>
  <si>
    <t>• Estimate funding requirements to advance priority climate adaptation actions. Consider costs of plans or studies, Tools, and staff resources</t>
  </si>
  <si>
    <t xml:space="preserve">	We know the funding we need (e.g., for staff, Tools) to advance climate adaptation work </t>
  </si>
  <si>
    <t xml:space="preserve">• Work with staff to estimate near, medium-, and longer-term costs of climate adaptation actions.  </t>
  </si>
  <si>
    <t xml:space="preserve">Climate adaptation work is built into our budget and long-term financial planning </t>
  </si>
  <si>
    <t>• Complete a scan of national, provincial, regional, and local funding opportunities (e.g., grants)</t>
  </si>
  <si>
    <t xml:space="preserve">• Work with finance and others as appropriate to identify how to allocate increased and more  consistent financial resources to climate adaptation </t>
  </si>
  <si>
    <t xml:space="preserve">	We have allocated funding for some climate adaptation projects</t>
  </si>
  <si>
    <t>• Develop a long-term funding plan that outlines specific financial needs and potential sources of funding</t>
  </si>
  <si>
    <t>We have a sustainable funding model that provides long-term financial support for climate adaptation work</t>
  </si>
  <si>
    <t>• Apply for funding (e.g., grants, partnerships) for completion of climate adaptation work in the medium term</t>
  </si>
  <si>
    <t>Please provide notes that describe how you have achieved this milestone</t>
  </si>
  <si>
    <t>(enter text here)</t>
  </si>
  <si>
    <t>(how you have achieved this milestone. enter text here)</t>
  </si>
  <si>
    <t>MarkNone</t>
  </si>
  <si>
    <t>MarkSome</t>
  </si>
  <si>
    <t>MarkMore</t>
  </si>
  <si>
    <t>MarkAdv</t>
  </si>
  <si>
    <t>External collaboration and partnerships</t>
  </si>
  <si>
    <t>We have not yet started external collaboration and partnership-building</t>
  </si>
  <si>
    <t>• Identify current partnerships related to climate adaptation or climate hazard emergency response. Assess successes, challenges, and opportunities to build upon these partnerships.</t>
  </si>
  <si>
    <t>We know who we need to or can collaborate and/or partner with on climate adaptation work</t>
  </si>
  <si>
    <t>• Reach out to potential partners to assess interest and discuss collaboration opportunities, or to existing partners to discuss opportunities for expanding or strengthening partnerships</t>
  </si>
  <si>
    <t>We collaborate and/or partner with local and regional First Nations, Métis, Inuit, and urban Indigenous Peoples, communities, and organizations in some parts of our climate adaptation work</t>
  </si>
  <si>
    <t>• Formalize partnerships through agreements or contracts to enable   long-term collaboration</t>
  </si>
  <si>
    <t xml:space="preserve">We have well-established relationships with those we are collaborating with </t>
  </si>
  <si>
    <t xml:space="preserve">Engage and partner with local and regional First Nations, Métis, Inuit, and urban Indigenous Peoples, communities, and organizations, as well as jurisdictions, institutions, organizations, communities of practice, and/or stakeholders on Reconciliation+AREI-informed climate adaptation efforts. </t>
  </si>
  <si>
    <t xml:space="preserve">• Identify potential jurisdictions, institutions, organizations, communities of practice, and/or stakeholders to collaborate/partner with </t>
  </si>
  <si>
    <t>We have some opportunities for collaboration and/or partnership on climate adaptation work</t>
  </si>
  <si>
    <t>• Initiate discussions with  local and regional First Nations, Métis, Inuit, and urban Indigenous Peoples, communities, and organizations about whether and how they would like to collaborate and/or partner on climate adaptation work </t>
  </si>
  <si>
    <t>We collaborate and/or partner with equity-deserving groups in some parts of our climate adaptation work</t>
  </si>
  <si>
    <t>• Record and report on successes and challenges of collaboration and make adjustments as necessary</t>
  </si>
  <si>
    <t xml:space="preserve">We share resources and align strategies with other jurisdictions, institutions, organizations, communities of practice, and/or stakeholders </t>
  </si>
  <si>
    <t>• Identify local and regional First Nations, Métis, Inuit, and urban Indigenous Peoples, communities, and organizations; community members to collaborate/partner with</t>
  </si>
  <si>
    <t>• Initiate discussions with equity-deserving groups about whether and how they would like to collaborate and/or partner on climate adaptation work</t>
  </si>
  <si>
    <t>We are collaborating and/or partnering with other jurisdictions, institutions, organizations, communities of practice, and/or stakeholders    on climate adaptation work </t>
  </si>
  <si>
    <t>• Set up regular meetings with partners to discuss ongoing climate adaptation projects, share resources, and align strategies</t>
  </si>
  <si>
    <t xml:space="preserve">We track the outcomes of our collaborative efforts and learn from those experiences </t>
  </si>
  <si>
    <t>• Identify equity-deserving groups to collaborate/partner with</t>
  </si>
  <si>
    <t>• Co-develop and agree on terms that will guide the collaboration/partnership. Clarify objectives, roles and contributions from each partner, timeline, communication expectations, and responsibilities for decision-making.</t>
  </si>
  <si>
    <t>We have co-developed and agreed upon terms that guide our collaboration and/or partnership on climate adaptation work</t>
  </si>
  <si>
    <t>We regularly review our partnerships to check that they are beneficial for everyone involved and make adjustments as needed</t>
  </si>
  <si>
    <t>• Identify potential opportunities for collaboration/partnership on climate adaptation work</t>
  </si>
  <si>
    <t>• Allocate financial resources, training, and support to stakeholders and partners from equity-deserving groups (e.g., grants, technical assistance, and capacity-building programs)</t>
  </si>
  <si>
    <t>• Outline potential collaboration opportunities, including the potential roles, benefits, and contributions for each partner</t>
  </si>
  <si>
    <t xml:space="preserve">• Undertake joint climate adaptation initiatives in accordance with agreed-upon terms. </t>
  </si>
  <si>
    <t xml:space="preserve">• Participate in training, workshops, and knowledge-building opportunities (e.g., cultural competency, anti-racism, reconciliation) </t>
  </si>
  <si>
    <t>Council commitment and climate adaptation policy</t>
  </si>
  <si>
    <t>Climate Adaptation Policy</t>
  </si>
  <si>
    <t>Develop Council support for and commitment to implementing Reconciliation+AREI-informed climate adaptation work and adopt policies reflective of that support and commitment.</t>
  </si>
  <si>
    <t>We have not yet started developing climate adaptation policies   </t>
  </si>
  <si>
    <t xml:space="preserve">• Identify policy issues and constraints related to climate adaptation </t>
  </si>
  <si>
    <t>We have policies that provide some direction on climate adaptation</t>
  </si>
  <si>
    <t>• Identify specific climate adaptation objectives and ensure these are included in policy</t>
  </si>
  <si>
    <t xml:space="preserve">We have a policy(ies) that include climate adaptation objectives, commitment, and/or action </t>
  </si>
  <si>
    <r>
      <rPr>
        <b/>
        <sz val="14"/>
        <color theme="1"/>
        <rFont val="Montserrat"/>
        <scheme val="major"/>
      </rPr>
      <t>•</t>
    </r>
    <r>
      <rPr>
        <sz val="14"/>
        <color theme="1"/>
        <rFont val="Montserrat"/>
        <scheme val="major"/>
      </rPr>
      <t xml:space="preserve"> Determine information required to monitor effectiveness of the climate adaptation policy(ies) and its(their) impacts </t>
    </r>
  </si>
  <si>
    <t>We monitor the implementation of the climate adaptation policy(ies) and report our findings to Council</t>
  </si>
  <si>
    <t>We have not yet started securing council support and commitment</t>
  </si>
  <si>
    <t>• Review existing policies for current and potential connections to climate risk and climate adaptation. At a minimum, review policies related to land use and development, capital planning and budgeting, asset management, and emergency response.</t>
  </si>
  <si>
    <t>• Articulate roles and responsibilities for implementing policies related to climate adaptation</t>
  </si>
  <si>
    <t>We have a policy(ies) that mandates the inclusion of accessibility considerations  and/or standards</t>
  </si>
  <si>
    <t>• Publicly communicate Council’s endorsement of climate adaptation policy(ies)</t>
  </si>
  <si>
    <t>We refine the climate adaptation policy(ies) based on lessons learned and/or emerging information </t>
  </si>
  <si>
    <t>• Determine the desired approach to developing climate adaptation policies (i.e. development of a dedicated policy vs. integration of climate adaptation into existing policies).</t>
  </si>
  <si>
    <t>• Obtain council endorsement for climate adaptation policy(ies)</t>
  </si>
  <si>
    <t>• Participate in ongoing training, workshops, and knowledge-building opportunities (e.g., cultural competency, anti-racism, reconciliation) to support integration of Reconciliation+AREI into climate adaptation work    </t>
  </si>
  <si>
    <t xml:space="preserve">• Work with relevant staff to develop policies related to climate adaptation. </t>
  </si>
  <si>
    <t>Council Commitment</t>
  </si>
  <si>
    <t>• Initiate structured conversations with Council about the risks of climate change and benefits and costs of climate adaptation </t>
  </si>
  <si>
    <t xml:space="preserve">Council recognizes the importance of climate adaptation </t>
  </si>
  <si>
    <t>• Prepare a climate adaptation business case  and present it to Council</t>
  </si>
  <si>
    <t xml:space="preserve">Council endorses our climate adaptation policy(ies) </t>
  </si>
  <si>
    <t xml:space="preserve">Council supports the integration of Reconciliation+AREI principles into decision-making processes related to climate adaptation </t>
  </si>
  <si>
    <t>• Begin to document the case for building community climate resilience. Include potential climate risks and the connection to community vision, goals, and priorities</t>
  </si>
  <si>
    <t xml:space="preserve">Council understands the link between our community’s vision and climate adaptation </t>
  </si>
  <si>
    <t xml:space="preserve">• Commit publicly to prioritizing climate adaptation </t>
  </si>
  <si>
    <t>Council integrates climate adaptation into broader strategic plans and priorities</t>
  </si>
  <si>
    <t>• Learn about the lands you are on and the Indigenous peoples who have historically occupied and/or continue to occupy them</t>
  </si>
  <si>
    <t xml:space="preserve">Council understands the connection between climate adaptation and Reconciliation+AREI </t>
  </si>
  <si>
    <t>• Determine the accessibility regulations and guidelines   that apply to your local government</t>
  </si>
  <si>
    <t>Council advocates for climate adaptation work locally</t>
  </si>
  <si>
    <t>• Communicate the connections between climate adaptation and Reconciliation+AREI with Council</t>
  </si>
  <si>
    <t xml:space="preserve">• Explore and build internal consensus on your local government's role in equity-related issues  </t>
  </si>
  <si>
    <t>Engagement, awareness, and education</t>
  </si>
  <si>
    <t>Staff and Council</t>
  </si>
  <si>
    <t>Engage with, raise awareness amongst, and educate staff and community members about climate adaptation and their roles in contributing to community resilience in Reconciliation+AREI-informed ways.</t>
  </si>
  <si>
    <t xml:space="preserve">We have not yet started engagement, awareness, and education initiatives with staff and Council </t>
  </si>
  <si>
    <t>• Assess staff and council understanding of climate change and climate hazards, using approaches such as surveys, Self-Assessment, or discussions</t>
  </si>
  <si>
    <t>Staff and Council have a basic understanding of climate change and/or climate hazards</t>
  </si>
  <si>
    <t>• Communicate results of climate risk assessments with staff and Council</t>
  </si>
  <si>
    <t>Staff and Council know which climate hazards may impact the community and how</t>
  </si>
  <si>
    <t>• Communicate any changes to climate risk assessment results with staff and Council</t>
  </si>
  <si>
    <t>Staff and Council are kept informed about the latest climate projections and potential impacts to climate hazards</t>
  </si>
  <si>
    <t>We have not yet started engagement, awareness, and education initiatives with the public</t>
  </si>
  <si>
    <t>• Based on assessed levels of understanding, identify strengths and gaps in knowledge that can be addressed through information and education</t>
  </si>
  <si>
    <t xml:space="preserve">We understand the climate adaptation awareness and education needs of staff and Council </t>
  </si>
  <si>
    <t>• Identify education initiatives and offerings related to climate adaptation that can be promoted to staff and Council to address awareness gaps</t>
  </si>
  <si>
    <t xml:space="preserve">We have a plan to support staff and Council’s awareness and understanding of climate adaptation </t>
  </si>
  <si>
    <t>• Implement education initiatives for staff and/or Council aimed at increasing understanding of climate change and climate adaptation</t>
  </si>
  <si>
    <t xml:space="preserve">Staff and Council are actively engaged in ongoing training and education programs related to climate adaptation </t>
  </si>
  <si>
    <t>• Develop awareness and education strategies and materials for staff and/or Council</t>
  </si>
  <si>
    <t xml:space="preserve">Some staff and Council members are knowledgeable of/trained in the relationship between Reconciliation+AREI and climate adaptation topics </t>
  </si>
  <si>
    <t>• Monitor the effectiveness of staff awareness and education initiatives in increasing understanding of climate adaptation</t>
  </si>
  <si>
    <t>All staff working on climate adaptation and Council are knowledgeable of/trained in the relationship between Reconciliation+AREI and climate adaptation topics</t>
  </si>
  <si>
    <t xml:space="preserve">• Assess staff and Council awareness and understanding of the connection between climate adaptation and topics of reconciliation, anti-oppression, anti-racism, equity, and inclusion </t>
  </si>
  <si>
    <t>• Outline Reconciliation+AREI expectations and/or requirements for staff working on climate adaptation</t>
  </si>
  <si>
    <t>Community</t>
  </si>
  <si>
    <t>• Communicate information about climate hazards, risks, and adaptation work with the public.</t>
  </si>
  <si>
    <t>Some community members have some awareness of and/or education about climate adaptation and the work we are doing</t>
  </si>
  <si>
    <t>• Engage community members in conversations about local climate adaptation (e.g., information-sharing events, workshops)</t>
  </si>
  <si>
    <t>The community is aware of and/or educated about climate adaptation and the work we are doing</t>
  </si>
  <si>
    <t>• Provide training, workshops, and knowledge-building opportunities on the connection between climate adaptation and topics of Reconciliation+AREI</t>
  </si>
  <si>
    <t xml:space="preserve">Community members are active participants in our climate adaptation work </t>
  </si>
  <si>
    <t>• Survey community members to gauge awareness and interest in climate adaptation initiatives</t>
  </si>
  <si>
    <t xml:space="preserve">We have identified and characterized key community groups for targeted climate adaptation engagement, awareness, and education initiatives </t>
  </si>
  <si>
    <t xml:space="preserve">• Increase the frequency of and expand community awareness and education initiatives to reach a broader audience </t>
  </si>
  <si>
    <t xml:space="preserve">We have a climate adaptation engagement, awareness and education plan(s) and/or strategy(ies) </t>
  </si>
  <si>
    <t>• Increase engagement opportunities for populations disproportionately impacted by climate change </t>
  </si>
  <si>
    <t>Our climate adaptation education, awareness, and education plan(s) and/or strategy(ies) are being implemented</t>
  </si>
  <si>
    <t>• Define objectives for engagement on climate adaptation</t>
  </si>
  <si>
    <t xml:space="preserve">We are aware of whose perspectives have and have not been heard </t>
  </si>
  <si>
    <t>• Outline the scope, methods, and timeline for community engagement, awareness and activities, considering unique needs of diverse communities</t>
  </si>
  <si>
    <t>We understand the engagement, awareness, and education needs of diverse communities</t>
  </si>
  <si>
    <t>• Implement a regular cycle of engagement, awareness, and education initiatives</t>
  </si>
  <si>
    <t>We understand the impact of our climate adaptation engagement, awareness, and education initiatives</t>
  </si>
  <si>
    <t>• Identify target audiences for engagement</t>
  </si>
  <si>
    <t>• Use clear, inclusive, and accessible language in all communications to ensure everyone understands the information</t>
  </si>
  <si>
    <t>• Seek feedback from community members on the impacts of engagement, awareness, and education initiatives and update approaches as needed</t>
  </si>
  <si>
    <t xml:space="preserve">Our climate adaptation engagement, awareness, and education plan(s) and/or strategy(ies) are informed by Reconciliation+AREI </t>
  </si>
  <si>
    <t>• Review insights from previous communication and education initiatives to identify whose perspectives have been included and where there might be gaps in perspectives</t>
  </si>
  <si>
    <t>• Identify populations that are disproportionately impacted by climate change and identify approaches to effectively engaging these populations</t>
  </si>
  <si>
    <t>• Document the impact of communication, awareness, and education efforts (e.g., through case studies, success stories)</t>
  </si>
  <si>
    <t>• Report back to the community on how their input has been included in climate adaptation initiatives</t>
  </si>
  <si>
    <t xml:space="preserve">Step 2. Reflect "Where do we want to go?" </t>
  </si>
  <si>
    <r>
      <t xml:space="preserve">By answering this question, you can start envisioning what climate resilience looks like for your community.
</t>
    </r>
    <r>
      <rPr>
        <b/>
        <sz val="12"/>
        <rFont val="Montserrat"/>
        <scheme val="major"/>
      </rPr>
      <t>Based on your Self-Assessment, what are your priorities for improvement over the next 2 years? What activities could you undertake?</t>
    </r>
  </si>
  <si>
    <t xml:space="preserve">Step 3. Identify "How could we get there?" </t>
  </si>
  <si>
    <t xml:space="preserve">By reviewing the activities related to each level of progression, you can start identifying specific steps that will help you move between each level of progression in the Self-Assessment and toward your vision of climate resilience. </t>
  </si>
  <si>
    <t>Pillar 2: Risk and Adaptation Planning</t>
  </si>
  <si>
    <r>
      <t xml:space="preserve">Roadmap - </t>
    </r>
    <r>
      <rPr>
        <b/>
        <i/>
        <sz val="16"/>
        <color theme="1"/>
        <rFont val="Montserrat"/>
        <scheme val="major"/>
      </rPr>
      <t>How will we get there?</t>
    </r>
  </si>
  <si>
    <t>MarkArea</t>
  </si>
  <si>
    <t>Service Areas</t>
  </si>
  <si>
    <t>Activities to Progress in Service Areas/Climate Hazards</t>
  </si>
  <si>
    <t>MarkHaz</t>
  </si>
  <si>
    <t>Climate Hazards</t>
  </si>
  <si>
    <t>Activities to Progress in Reconciliation, Anti-Racism, Equity, and Inclusion (Reconciliation+AREI)</t>
  </si>
  <si>
    <t>MarkAREI</t>
  </si>
  <si>
    <t>Reconciliation, Anti-Racism, Equity, Inclusion (Reconciliation+AREI)</t>
  </si>
  <si>
    <t>Based on your assessment, what are your priorities for progression over the next 2 years? What activities could you undertake?</t>
  </si>
  <si>
    <t>Prepare - establish the foundation</t>
  </si>
  <si>
    <r>
      <t xml:space="preserve">We have </t>
    </r>
    <r>
      <rPr>
        <b/>
        <sz val="14"/>
        <color theme="1"/>
        <rFont val="Montserrat"/>
        <scheme val="major"/>
      </rPr>
      <t>not completed</t>
    </r>
    <r>
      <rPr>
        <sz val="14"/>
        <color theme="1"/>
        <rFont val="Montserrat"/>
        <scheme val="major"/>
      </rPr>
      <t xml:space="preserve"> for any service areas</t>
    </r>
  </si>
  <si>
    <t>• Define the scope of the climate risk assessment (e.g., assets, services, systems, values)</t>
  </si>
  <si>
    <r>
      <t xml:space="preserve">We have </t>
    </r>
    <r>
      <rPr>
        <b/>
        <sz val="14"/>
        <color theme="1"/>
        <rFont val="Montserrat"/>
        <scheme val="major"/>
      </rPr>
      <t>not completed</t>
    </r>
    <r>
      <rPr>
        <sz val="14"/>
        <color theme="1"/>
        <rFont val="Montserrat"/>
        <scheme val="major"/>
      </rPr>
      <t xml:space="preserve"> for any climate hazards</t>
    </r>
  </si>
  <si>
    <t>• Consider how climate risks disproportionately affect different communities</t>
  </si>
  <si>
    <t xml:space="preserve">We have not integrated Reconciliation+AREI </t>
  </si>
  <si>
    <t>Establish the foundation for the climate risk assessment and adaptation plan by defining the scope, gathering necessary resources, outlining a framework, and developing an engagement strategy.</t>
  </si>
  <si>
    <r>
      <t xml:space="preserve">We have completed for </t>
    </r>
    <r>
      <rPr>
        <b/>
        <sz val="14"/>
        <color theme="1"/>
        <rFont val="Montserrat"/>
        <scheme val="major"/>
      </rPr>
      <t>at least one service area</t>
    </r>
  </si>
  <si>
    <t>• Collect and prepare relevant data related to climate, community demographics, municipal services and assets, key industries</t>
  </si>
  <si>
    <r>
      <t xml:space="preserve">We have completed for a </t>
    </r>
    <r>
      <rPr>
        <b/>
        <sz val="14"/>
        <color theme="1"/>
        <rFont val="Montserrat"/>
        <scheme val="major"/>
      </rPr>
      <t>single climate hazard</t>
    </r>
  </si>
  <si>
    <t>• Include data on social vulnerabilities (e.g., income levels, racial demographics, access to resources)</t>
  </si>
  <si>
    <t xml:space="preserve">We have somewhat integrated Reconciliation+AREI </t>
  </si>
  <si>
    <r>
      <t xml:space="preserve">We have completed for </t>
    </r>
    <r>
      <rPr>
        <b/>
        <sz val="14"/>
        <color theme="1"/>
        <rFont val="Montserrat"/>
        <scheme val="major"/>
      </rPr>
      <t>all core service areas</t>
    </r>
  </si>
  <si>
    <t>• Assemble necessary human resources (internal and external)</t>
  </si>
  <si>
    <r>
      <t xml:space="preserve">We have completed for </t>
    </r>
    <r>
      <rPr>
        <b/>
        <sz val="14"/>
        <color theme="1"/>
        <rFont val="Montserrat"/>
        <scheme val="major"/>
      </rPr>
      <t>multiple climate hazards</t>
    </r>
  </si>
  <si>
    <t xml:space="preserve">• Include diverse representation in the group of people working on the climate risk assessment and adaptation plan </t>
  </si>
  <si>
    <t xml:space="preserve">We have integrated Reconciliation+AREI </t>
  </si>
  <si>
    <r>
      <t xml:space="preserve">We have completed for </t>
    </r>
    <r>
      <rPr>
        <b/>
        <sz val="14"/>
        <color theme="1"/>
        <rFont val="Montserrat"/>
        <scheme val="major"/>
      </rPr>
      <t>all service areas</t>
    </r>
  </si>
  <si>
    <t>• Determine a framework for risk assessment, including the criteria for evaluating the likelihood and consequences of risks and the approach to evaluating and prioritizing risks</t>
  </si>
  <si>
    <r>
      <t xml:space="preserve">We have completed for </t>
    </r>
    <r>
      <rPr>
        <b/>
        <sz val="14"/>
        <color theme="1"/>
        <rFont val="Montserrat"/>
        <scheme val="major"/>
      </rPr>
      <t>all relevant climate hazards </t>
    </r>
  </si>
  <si>
    <t xml:space="preserve">• Develop a plan for collaboration and engagement throughout the climate risk assessment and adaptation planning processes </t>
  </si>
  <si>
    <t>Other notes and comments</t>
  </si>
  <si>
    <t>Identify climate impacts</t>
  </si>
  <si>
    <t>• Use climate projections to identify expected changes to climate and corresponding climate hazards</t>
  </si>
  <si>
    <t>• Engage stakeholders from various sectors and communities to gather input and perspectives on adaptation needs and priorities</t>
  </si>
  <si>
    <t>Determine expected local climate changes and identify potential associated impacts</t>
  </si>
  <si>
    <t>• Identify which parts of your community (e.g., assets, services, systems, values) could be impacted by the climate hazards</t>
  </si>
  <si>
    <t>• Consider the social and political histories of the community  and how they may overlap with climate impacts</t>
  </si>
  <si>
    <t xml:space="preserve">• Develop climate impact statements for each combination of climate hazard and impact </t>
  </si>
  <si>
    <t xml:space="preserve">• Develop awareness and understanding of the unique contributions of Indigenous knowledges to developing climate adaptation </t>
  </si>
  <si>
    <t>• Listen to and document insights from local and regional First Nations, Métis, Inuit, and urban Indigenous Peoples, communities, and organizations about climate hazards, impacts, and actions to build adaptation</t>
  </si>
  <si>
    <t>• Identify impacts on essential services and resources critical for equity-deserving groups</t>
  </si>
  <si>
    <t>Analyze and evaluate climate risks</t>
  </si>
  <si>
    <t>• Determine the vulnerability of each affected part of the community to the associated climate change</t>
  </si>
  <si>
    <t>• Analyze differences in vulnerability, likelihood, and consequence of impacts on different demographic groups, particularly vulnerable and equity-deserving populations</t>
  </si>
  <si>
    <t>Assess the community's vulnerability to the identified impacts and their likelihood and consequence.</t>
  </si>
  <si>
    <t>• Determine the likelihood (probability) of the climate hazard and consequences (known or estimated consequences) of the impact on the community using the consequence and likelihood framework developed</t>
  </si>
  <si>
    <t>• Determine how climate impacts may exacerbate existing inequities</t>
  </si>
  <si>
    <t>• Use the likelihood and consequence information to determine an overall risk score</t>
  </si>
  <si>
    <t>• Include equity considerations in risk scoring process</t>
  </si>
  <si>
    <t>• Undertake engagement with staff and external groups to review and validate the risk scores</t>
  </si>
  <si>
    <t xml:space="preserve">• Engage with equity-deserving communities to validate and refine risk assessments </t>
  </si>
  <si>
    <t>Develop a climate adaptation plan</t>
  </si>
  <si>
    <t>• Establish a climate adaptation vision,  objectives, and goals</t>
  </si>
  <si>
    <t>• Engage with local and regional First Nations, Métis, Inuit, and urban Indigenous Peoples, communities, and organizations, as well as community organizations, stakeholders, and the public to gather input on potential adaptation actions</t>
  </si>
  <si>
    <t>Prepare a climate adaptation plan that outlines a vision, goals, and actions to help the community adapt to climate change while meeting community needs and objectives.</t>
  </si>
  <si>
    <t>• Secure buy-in and endorsement for adaptation goals and objectives</t>
  </si>
  <si>
    <t>• Engage with equity-deserving communities to inform the identification and selection of climate adaptation actions</t>
  </si>
  <si>
    <t>• Work with staff and external groups to identify actions that effectively address climate risks</t>
  </si>
  <si>
    <t>• Incorporate Indigenous knowledges and practices into the climate adaptation plan</t>
  </si>
  <si>
    <t>• Refine, prioritize, and select adaptation actions</t>
  </si>
  <si>
    <t xml:space="preserve">• Include benefits to equity-deserving groups as a weighted criterion when prioritizing adaptation actions </t>
  </si>
  <si>
    <t xml:space="preserve">• Identify opportunities to integrate adaptation actions with other projects or plans </t>
  </si>
  <si>
    <t>• Include Reconciliation+AREI metrics and targets</t>
  </si>
  <si>
    <t xml:space="preserve">• For selected adaptation actions, identify relevant information such as potential drivers and constraints, roles and responsibilities, timelines, costs and benefits, sources of funding, specific targets </t>
  </si>
  <si>
    <t>• Ensure the plan is accessible and understandable to diverse community members</t>
  </si>
  <si>
    <t>• Document actions into climate adaptation plan</t>
  </si>
  <si>
    <t xml:space="preserve">• Seek approval and support of Council, staff, partners, and community </t>
  </si>
  <si>
    <r>
      <t xml:space="preserve">By answering this question, you can start envisioning what climate resilience looks like for your community.
</t>
    </r>
    <r>
      <rPr>
        <b/>
        <sz val="12"/>
        <rFont val="Montserrat"/>
        <scheme val="major"/>
      </rPr>
      <t>Based on your Self-Assessment, what are your priorities for progression over the next 2 years? What activities could you undertake?</t>
    </r>
  </si>
  <si>
    <t>Pillar 3: Implementation and Integration</t>
  </si>
  <si>
    <t>Column1</t>
  </si>
  <si>
    <t>Next1</t>
  </si>
  <si>
    <t>Activities to Drive progress (Some Progress Made to More Progress Made)</t>
  </si>
  <si>
    <t>Next2</t>
  </si>
  <si>
    <t>Activities to Strengthen approach (More Progress Made to Advanced Practices)</t>
  </si>
  <si>
    <t>Next3</t>
  </si>
  <si>
    <t>Implement climate adaptation plan</t>
  </si>
  <si>
    <t>• Identify the current state of work related to climate adaptation and identify gaps</t>
  </si>
  <si>
    <t>• Procure external services as necessary to supplement internal efforts and skills</t>
  </si>
  <si>
    <t>• Identify and initiate additional adaptation projects based on priorities, progress, and lessons learned</t>
  </si>
  <si>
    <t xml:space="preserve">Identify, plan, and execute actions that implement the climate adaptation plan in Reconciliation+AREI-informed ways. </t>
  </si>
  <si>
    <t xml:space="preserve">We have Not Yet Started implementing our climate adaptation plan </t>
  </si>
  <si>
    <t>• Select a few high-priority or high-viability actions to implement</t>
  </si>
  <si>
    <t xml:space="preserve">We have identified priorities and timelines for implementing actions in our climate adaptation plan </t>
  </si>
  <si>
    <t>• Based on progress and challenges, update and refine the schedule and work plan to implement actions in the climate adaptation plan</t>
  </si>
  <si>
    <t>We are implementing some priorities from our climate adaptation plan</t>
  </si>
  <si>
    <t>At any given time, we are implementing multiple priorities from our climate adaptation plan</t>
  </si>
  <si>
    <t>• Identify Tools, responsibilities, and available budget for implementing priority climate adaptation actions  </t>
  </si>
  <si>
    <t>We have assigned clear roles and responsibilities for priority actions</t>
  </si>
  <si>
    <t>• Identify and secure ongoing funding sources to support the implementation of the climate adaptation plan</t>
  </si>
  <si>
    <t>• Update the climate adaptation plan with new information, lessons learned, and evolving context</t>
  </si>
  <si>
    <t>• Identify a schedule and draft a work plan to implement priority actions in the climate adaptation plan</t>
  </si>
  <si>
    <t>We have identified what resources are required to implement our climate adaptation plan</t>
  </si>
  <si>
    <t>• Maintain open two-way communication with local and regional First Nations, Métis, Inuit, and urban Indigenous Peoples, communities, and organizations throughout implementation</t>
  </si>
  <si>
    <t>• Seek input from local and regional First Nations, Métis, Inuit, and urban Indigenous Peoples, communities, and organizations to inform prioritization and implementation of activities</t>
  </si>
  <si>
    <t xml:space="preserve">• Maintain open two-way communication with equity-deserving communities throughout implementation </t>
  </si>
  <si>
    <t>• Seek input from equity-deserving communities to inform prioritization and implementation of activities</t>
  </si>
  <si>
    <t>Integrate into organizational systems, processes, and plans</t>
  </si>
  <si>
    <t>Integration</t>
  </si>
  <si>
    <t>Bring climate adaptation considerations into planning, decision-making, and processes in Reconciliation+AREI-informed ways.</t>
  </si>
  <si>
    <t xml:space="preserve">We have Not Yet Started integrating climate adaptation considerations into organizational systems, processes, and plans </t>
  </si>
  <si>
    <t xml:space="preserve">• Identify how organizational goals and priorities can be achieved in a way that aligns with the climate adaptation plan </t>
  </si>
  <si>
    <t>We have identified how we can integrate climate adaptation considerations into our priority areas</t>
  </si>
  <si>
    <t>• Expand early attempts to integrate climate considerations into plans or processes by integrating climate considerations into other processes and plans.</t>
  </si>
  <si>
    <t xml:space="preserve">Climate adaptation considerations are integrated into some of our systems, processes, and plans </t>
  </si>
  <si>
    <t>• Develop Tools, information, guidelines, standards, or protocols that enable staff to integrate climate considerations into their work</t>
  </si>
  <si>
    <t>Climate adaptation is a lens through which we evaluate all our systems, processes, plans, and operations</t>
  </si>
  <si>
    <t xml:space="preserve">• Identify potential challenges or conflicts between the climate adaptation strategy and existing systems, processes, and plans </t>
  </si>
  <si>
    <t>• Continue to identify opportunities to integrate climate adaptation into systems, processes, and plans in ways that advance equity and reconciliation</t>
  </si>
  <si>
    <t>• Embed climate adaptation actions and considerations when developing and prioritizing capital and operational plans</t>
  </si>
  <si>
    <t>We have a policy(ies) to include climate adaptation in the development of relevant new systems, processes, and/or plans</t>
  </si>
  <si>
    <t>• Review existing climate, infrastructure, land use, environmental, and emergency preparedness policies for opportunities to integrate the climate risk assessment and adaptation plan</t>
  </si>
  <si>
    <t>Relevance</t>
  </si>
  <si>
    <t xml:space="preserve">Relevance </t>
  </si>
  <si>
    <t>• Incorporate climate adaptation into formal role descriptions and responsibilities</t>
  </si>
  <si>
    <t xml:space="preserve">• Identify specific plans, policies, or processes where climate adaptation considerations can be effectively integrated, such as infrastructure planning, asset management, land use management, emergency preparedness, and public health initiatives. </t>
  </si>
  <si>
    <t xml:space="preserve">We have identified some areas where our processes and systems for planning and decision-making could be changed to help our community adapt to climate change. </t>
  </si>
  <si>
    <t>• Based on your community’s understanding of climate risks, identify which plans and decision-processes have the greatest impact on your community’s ability to adapt to climate change.</t>
  </si>
  <si>
    <t>We have identified the most impactful areas where our processes and systems for planning and decision-making could be changed to help our community adapt to climate change</t>
  </si>
  <si>
    <t>• Identify opportunities to integrate climate adaptation into systems, processes, and plans in ways that advance equity and reconciliation</t>
  </si>
  <si>
    <t xml:space="preserve">• Select priority areas to begin integration. Consider smaller-scale pilots or ways of testing out integration to build broader support. </t>
  </si>
  <si>
    <t>We have identified priorities for integrating climate adaptation considerations into processes and systems</t>
  </si>
  <si>
    <t>• Engage internal stakeholders as relevant to determine how plans and processes can be updated to integrate climate considerations</t>
  </si>
  <si>
    <t>Monitor and review</t>
  </si>
  <si>
    <t>Monitor</t>
  </si>
  <si>
    <t>Track information relevant to the climate risk assessment and adaptation plan and their implementation and integration.</t>
  </si>
  <si>
    <t xml:space="preserve">We have Not Yet Started monitoring and reviewing the implementation and integration of our climate risk assessment and adaptation plan </t>
  </si>
  <si>
    <t>• Identify what components of the climate adaptation plan will be monitored and how often. At a minimum, consider how to monitor climate risks and implementation of adaptation actions</t>
  </si>
  <si>
    <t>We have identified how we will monitor the implementation and integration of our climate adaptation plan, including roles and responsibilities</t>
  </si>
  <si>
    <t>• Start collecting and tracking key information related to the implementation and integration of the climate adaptation plan</t>
  </si>
  <si>
    <t>We are monitoring key climate and community data related to our climate risks and climate adaptation plan</t>
  </si>
  <si>
    <t>• Develop a formal framework and system for monitoring climate adaptation progress over time, including indicators, benchmarks, trends, and lessons.</t>
  </si>
  <si>
    <t>We have established a framework and system for monitoring our climate adaptation progress   </t>
  </si>
  <si>
    <t>• Identify key information needed to monitor the identified components. Consider both quantitative and qualitative data. Focus on what is most meaningful rather than trying to monitor everything</t>
  </si>
  <si>
    <t>We have identified the information needed to track to monitor the implementation and integration of our climate adaptation plan</t>
  </si>
  <si>
    <t>• Ensure data is accessible and updated regularly</t>
  </si>
  <si>
    <t>We are monitoring the status of projects that address the risks identified in the climate risk assessment and support our climate adaptation plan</t>
  </si>
  <si>
    <t>• Use technology and Tools to streamline data collection and analysis.</t>
  </si>
  <si>
    <t>We measure and report on outcomes of implementing and integrating our climate adaptation plan related to Reconciliation+AREI</t>
  </si>
  <si>
    <t>• Identify potential monitoring methods</t>
  </si>
  <si>
    <t>We have identified any financial resources required to monitor the implementation and integration of our climate adaptation plan</t>
  </si>
  <si>
    <t>• Secure and allocate necessary resources for ongoing monitoring activities</t>
  </si>
  <si>
    <t xml:space="preserve">We are monitoring the integration of our climate risk assessment and climate considerations into systems, processes, and plans </t>
  </si>
  <si>
    <t xml:space="preserve">• Determine specific metrics related to Reconciliation+AREI to track </t>
  </si>
  <si>
    <t xml:space="preserve">• Determine responsibilities, Tools, and resources required for monitoring </t>
  </si>
  <si>
    <t>We have secured the financial resources required to monitor the implementation and integration of our climate adaptation plan</t>
  </si>
  <si>
    <t xml:space="preserve">• Track potential unintended impacts (e.g. displacement, safety concerns) on equity-deserving groups </t>
  </si>
  <si>
    <t xml:space="preserve">We have identified Reconciliation+AREI metrics related to the implementation and integration of our climate adaptation plan </t>
  </si>
  <si>
    <t>Review</t>
  </si>
  <si>
    <t>• Analyze monitoring data to identify successes and challenges in the implementation and integration of the climate adaptation plan</t>
  </si>
  <si>
    <t>We have a sense of whether our climate adaptation projects are achieving their desired/intended outcome</t>
  </si>
  <si>
    <t>• Identify both intended and unintended impacts of implementing and integrating the climate adaptation plan</t>
  </si>
  <si>
    <t>We review our climate adaptation plan and update it as needed to reflect changes in the community or climate data</t>
  </si>
  <si>
    <t xml:space="preserve">We have identified some successes and challenges in our climate adaptation work </t>
  </si>
  <si>
    <t xml:space="preserve">• Revise the climate risk assessment based on data-driven insights </t>
  </si>
  <si>
    <t>We review the impact(s) of implementing our climate action plan and adjust our approach as needed</t>
  </si>
  <si>
    <t xml:space="preserve">• Adjust approaches to implementing and integrating the climate adaptation strategy based on data-driven insights </t>
  </si>
  <si>
    <t>We regularly review and update our systems, processes, and plans to enhance how we are integrating climate considerations</t>
  </si>
  <si>
    <t>• Regularly report on successes, challenges, and lessons learned</t>
  </si>
  <si>
    <t xml:space="preserve">We share insights from our climate adaptation work with relevant audiences </t>
  </si>
  <si>
    <t>• Use findings from monitoring efforts to inform future climate adaptation work</t>
  </si>
  <si>
    <t>Snapshot</t>
  </si>
  <si>
    <t>Step 4. Review your Snapshot</t>
  </si>
  <si>
    <t>People, Partnerships, Governance</t>
  </si>
  <si>
    <t>Risk and Adaptation Planning</t>
  </si>
  <si>
    <t>Implementation and Integration</t>
  </si>
  <si>
    <t>Based on your Self-Assessment results, your community</t>
  </si>
  <si>
    <t>have a completed and documented climate risk assessment and adaptation plan.</t>
  </si>
  <si>
    <t>Roadmap</t>
  </si>
  <si>
    <t>refer to potential activities you have identified in Step 3</t>
  </si>
  <si>
    <t>Step 5. Chart your Roadmap</t>
  </si>
  <si>
    <t>Priority Level</t>
  </si>
  <si>
    <t>Activity</t>
  </si>
  <si>
    <t>(what possible next step could you take?)</t>
  </si>
  <si>
    <t>Assessment Reporting - FCM Use</t>
  </si>
  <si>
    <t>IF ERRORS TABLE IS NOT CLEAR (ALL NO), DATA TABLE IS NOT UPLOADED</t>
  </si>
  <si>
    <t>Field</t>
  </si>
  <si>
    <t>Data entered</t>
  </si>
  <si>
    <t>Error found</t>
  </si>
  <si>
    <t>Project number</t>
  </si>
  <si>
    <t>Form errors</t>
  </si>
  <si>
    <t>Table for error messages and snapshop sheet</t>
  </si>
  <si>
    <t>Milestone name</t>
  </si>
  <si>
    <t>T/F</t>
  </si>
  <si>
    <t>Abreviation</t>
  </si>
  <si>
    <t>Stage</t>
  </si>
  <si>
    <t>Form category</t>
  </si>
  <si>
    <t>Checkmark summary category</t>
  </si>
  <si>
    <t>Answer weight</t>
  </si>
  <si>
    <t>Full description</t>
  </si>
  <si>
    <t>Milestone #</t>
  </si>
  <si>
    <t>Disaggregations (for pop-up errors)</t>
  </si>
  <si>
    <t>Snapshot Sum</t>
  </si>
  <si>
    <t>Threshold reached?</t>
  </si>
  <si>
    <t>Error</t>
  </si>
  <si>
    <t>1NAllocatingResources</t>
  </si>
  <si>
    <t>n/a</t>
  </si>
  <si>
    <t>Resource allocation</t>
  </si>
  <si>
    <t>any</t>
  </si>
  <si>
    <t>Collaboration</t>
  </si>
  <si>
    <t>Reconciliation+AREI</t>
  </si>
  <si>
    <t>1NInternalCollaboration</t>
  </si>
  <si>
    <t>1SInterestedAdaptation</t>
  </si>
  <si>
    <t>1SInterestedCollaboration</t>
  </si>
  <si>
    <t>1SBudgetLimited</t>
  </si>
  <si>
    <t>1MDedicatedTeam</t>
  </si>
  <si>
    <t>Prepare</t>
  </si>
  <si>
    <t>1MDepartmentRepresentation</t>
  </si>
  <si>
    <t>1MRegularMeetings</t>
  </si>
  <si>
    <t>1MSeekPerspectives</t>
  </si>
  <si>
    <t>1MKnowFunding</t>
  </si>
  <si>
    <t>1MAllocatedFunding</t>
  </si>
  <si>
    <t>1AClearMandate</t>
  </si>
  <si>
    <t>1AAllDepartmentRepresentation</t>
  </si>
  <si>
    <t>1AContrubtionFromAll</t>
  </si>
  <si>
    <t>have a completed and documented climate risk assessment.</t>
  </si>
  <si>
    <t>1ADifferentPerspectives</t>
  </si>
  <si>
    <t>1ABudgetPlanning</t>
  </si>
  <si>
    <t>1AFundingModel</t>
  </si>
  <si>
    <t>2NExternalCollab</t>
  </si>
  <si>
    <t>2SExternalCollab</t>
  </si>
  <si>
    <t>2SOpportunitiesForCollab</t>
  </si>
  <si>
    <t>2MIndigenousCollab</t>
  </si>
  <si>
    <t>2MEquityCollab</t>
  </si>
  <si>
    <t>2MExternalCollab</t>
  </si>
  <si>
    <t>2MTermsAgreed</t>
  </si>
  <si>
    <t>2AEstablishedCollab</t>
  </si>
  <si>
    <t>2AShareResources</t>
  </si>
  <si>
    <t>2ATrackOutcomes</t>
  </si>
  <si>
    <t>2AReviewPartnerships</t>
  </si>
  <si>
    <t>3NClimatePolicies</t>
  </si>
  <si>
    <t>3NCouncilSupport</t>
  </si>
  <si>
    <t>3SClimatePolicies</t>
  </si>
  <si>
    <t>3SCouncilRecognition</t>
  </si>
  <si>
    <t>3SCouncilVision</t>
  </si>
  <si>
    <t>3SCouncilRec+AREI</t>
  </si>
  <si>
    <t>3MClimatePolicies</t>
  </si>
  <si>
    <t>3MAccessibilityConsiderations</t>
  </si>
  <si>
    <t>3MCouncilEndorses</t>
  </si>
  <si>
    <t>3MCouncilIntegrates</t>
  </si>
  <si>
    <t>3MCouncilAdvocates</t>
  </si>
  <si>
    <t>3AMonitorImplementation</t>
  </si>
  <si>
    <t>3ARefinePolicies</t>
  </si>
  <si>
    <t>3ACouncilRec+AREI</t>
  </si>
  <si>
    <t>4NCouncilUnderstanding</t>
  </si>
  <si>
    <t>4NPublicEngagement</t>
  </si>
  <si>
    <t>4SCouncilUnderstanding</t>
  </si>
  <si>
    <t>4SEducationNeeds</t>
  </si>
  <si>
    <t>4SCommunityAwareness</t>
  </si>
  <si>
    <t>4SIdentifiedKeyGroups</t>
  </si>
  <si>
    <t>4SNotHeardPerspectives</t>
  </si>
  <si>
    <t>4MCouncilUnderstanding</t>
  </si>
  <si>
    <t>4MEducationNeeds</t>
  </si>
  <si>
    <t>4MEducationRec+AREI</t>
  </si>
  <si>
    <t>4MCommunityAwareness</t>
  </si>
  <si>
    <t>4MEngagementStrategy</t>
  </si>
  <si>
    <t>4MDiverseEducationNeeds</t>
  </si>
  <si>
    <t>4ACouncilUnderstanding</t>
  </si>
  <si>
    <t>4ACouncilTraining</t>
  </si>
  <si>
    <t>4AEducationRec+AREI</t>
  </si>
  <si>
    <t>4ACommunityAwareness</t>
  </si>
  <si>
    <t>4AEngagementStrategy</t>
  </si>
  <si>
    <t>4AEngagementImpact</t>
  </si>
  <si>
    <t>4AEngagementRec+AREI</t>
  </si>
  <si>
    <t>9NNoPlanImplementation</t>
  </si>
  <si>
    <t>9SIdentifiedPlanPriorities</t>
  </si>
  <si>
    <t>9SRolesResponsibilities</t>
  </si>
  <si>
    <t>9SResourcesRequired</t>
  </si>
  <si>
    <t>9MSomePlanImplementation</t>
  </si>
  <si>
    <t>9AMultiplePlanImplementation</t>
  </si>
  <si>
    <t>10NNoSystemIntegration</t>
  </si>
  <si>
    <t>10SPriorityIntegration</t>
  </si>
  <si>
    <t>10SIdentifyIntegration</t>
  </si>
  <si>
    <t>10SIdentifyPriorityIntegration</t>
  </si>
  <si>
    <t>10MSomeAdaptationsIntegrated</t>
  </si>
  <si>
    <t>10MPrioritySystem</t>
  </si>
  <si>
    <t>10AAdaptationAllSystems</t>
  </si>
  <si>
    <t>10AAdaptationNewSystems</t>
  </si>
  <si>
    <t>11NNoMonitoring</t>
  </si>
  <si>
    <t>11SMonitorImplementation</t>
  </si>
  <si>
    <t>11SIdentifiedInformation</t>
  </si>
  <si>
    <t>11SFinancialResources</t>
  </si>
  <si>
    <t>11MMonitoringData</t>
  </si>
  <si>
    <t>11MMonitoringProjects</t>
  </si>
  <si>
    <t>11MMonitoringSystemIntegration</t>
  </si>
  <si>
    <t>11MFinancialResources</t>
  </si>
  <si>
    <t>11MR+REIMetrics</t>
  </si>
  <si>
    <t>11MProjectAchievement</t>
  </si>
  <si>
    <t>11MSuccessesAndChallenges</t>
  </si>
  <si>
    <t>11ASystemMonitoring</t>
  </si>
  <si>
    <t>11AIntegratingReporting</t>
  </si>
  <si>
    <t>11AUpdatePlan</t>
  </si>
  <si>
    <t>11AReviewImpacts</t>
  </si>
  <si>
    <t>11AReviewSystems</t>
  </si>
  <si>
    <t>11AShareInsights</t>
  </si>
  <si>
    <t>5ANotComplete</t>
  </si>
  <si>
    <t>We have not completed for any service areas</t>
  </si>
  <si>
    <t>5ASingleComplete</t>
  </si>
  <si>
    <t>We have completed for at least one service area</t>
  </si>
  <si>
    <t>5ACoreComplete</t>
  </si>
  <si>
    <t>We have completed for all core service areas</t>
  </si>
  <si>
    <t>5AAllComplete</t>
  </si>
  <si>
    <t>We have completed for all service areas</t>
  </si>
  <si>
    <t>5HNotComplete</t>
  </si>
  <si>
    <t>We have not completed for any climate hazards</t>
  </si>
  <si>
    <t>5HSingleComplete</t>
  </si>
  <si>
    <t>We have completed for a single climate hazard</t>
  </si>
  <si>
    <t>5HCoreComplete</t>
  </si>
  <si>
    <t>We have completed for multiple climate hazards</t>
  </si>
  <si>
    <t>5HAllComplete</t>
  </si>
  <si>
    <t>We have completed for all relevant climate hazards </t>
  </si>
  <si>
    <t>5RNotIntegrated</t>
  </si>
  <si>
    <t>5RSomewhatIntegrated</t>
  </si>
  <si>
    <t>5RIntegrated</t>
  </si>
  <si>
    <t>6ANotComplete</t>
  </si>
  <si>
    <t>6ASingleComplete</t>
  </si>
  <si>
    <t>6ACoreComplete</t>
  </si>
  <si>
    <t>6AAllComplete</t>
  </si>
  <si>
    <t>6HNotComplete</t>
  </si>
  <si>
    <t>6HSingleComplete</t>
  </si>
  <si>
    <t>6HCoreComplete</t>
  </si>
  <si>
    <t>6HAllComplete</t>
  </si>
  <si>
    <t>6RNotIntegrated</t>
  </si>
  <si>
    <t>6RSomewhatIntegrated</t>
  </si>
  <si>
    <t>6RIntegrated</t>
  </si>
  <si>
    <t>7ANotComplete</t>
  </si>
  <si>
    <t>7ASingleComplete</t>
  </si>
  <si>
    <t>7ACoreComplete</t>
  </si>
  <si>
    <t>7AAllComplete</t>
  </si>
  <si>
    <t>7HNotComplete</t>
  </si>
  <si>
    <t>7HSingleComplete</t>
  </si>
  <si>
    <t>7HCoreComplete</t>
  </si>
  <si>
    <t>7HAllComplete</t>
  </si>
  <si>
    <t>7RNotIntegrated</t>
  </si>
  <si>
    <t>7RSomewhatIntegrated</t>
  </si>
  <si>
    <t>7RIntegrated</t>
  </si>
  <si>
    <t>8ANotComplete</t>
  </si>
  <si>
    <t>8ASingleComplete</t>
  </si>
  <si>
    <t>8ACoreComplete</t>
  </si>
  <si>
    <t>8AAllComplete</t>
  </si>
  <si>
    <t>8HNotComplete</t>
  </si>
  <si>
    <t>8HSingleComplete</t>
  </si>
  <si>
    <t>8HCoreComplete</t>
  </si>
  <si>
    <t>8HAllComplete</t>
  </si>
  <si>
    <t>8RNotIntegrated</t>
  </si>
  <si>
    <t>8RSomewhatIntegrated</t>
  </si>
  <si>
    <t>8RIntegrated</t>
  </si>
  <si>
    <t>Community Climate Resilience Snapshot</t>
  </si>
  <si>
    <t>You have completed</t>
  </si>
  <si>
    <t xml:space="preserve">of </t>
  </si>
  <si>
    <t>outcomes</t>
  </si>
  <si>
    <t>Based on your assessment results, your community</t>
  </si>
  <si>
    <t>DOES NOT</t>
  </si>
  <si>
    <t>It is recommended that you prioritize a community-wide, all hazard climate risk assessment as your next step.</t>
  </si>
  <si>
    <t>refer to potential activities from the assessment tabs for insipration!</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</si>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</sst>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18" x14ac:knownFonts="1">
    <font>
      <sz val="10"/>
      <color theme="1"/>
      <name val="Arial"/>
      <family val="2"/>
    </font>
    <font>
      <sz val="10"/>
      <color theme="1"/>
      <name val="Calibri"/>
      <family val="2"/>
    </font>
    <font>
      <b/>
      <sz val="11"/>
      <color theme="1"/>
      <name val="Calibri"/>
      <family val="2"/>
    </font>
    <font>
      <b/>
      <sz val="10"/>
      <color theme="1"/>
      <name val="Calibri"/>
      <family val="2"/>
    </font>
    <font>
      <sz val="11"/>
      <color theme="1"/>
      <name val="Calibri"/>
      <family val="2"/>
    </font>
    <font>
      <sz val="10"/>
      <color theme="0"/>
      <name val="Calibri"/>
      <family val="2"/>
    </font>
    <font>
      <sz val="8"/>
      <name val="Arial"/>
      <family val="2"/>
    </font>
    <font>
      <sz val="15"/>
      <color theme="1"/>
      <name val="Calibri"/>
      <family val="2"/>
    </font>
    <font>
      <b/>
      <sz val="20"/>
      <color theme="1"/>
      <name val="Calibri"/>
      <family val="2"/>
    </font>
    <font>
      <sz val="10"/>
      <name val="Calibri"/>
      <family val="2"/>
    </font>
    <font>
      <b/>
      <sz val="11"/>
      <name val="Calibri"/>
      <family val="2"/>
    </font>
    <font>
      <sz val="11"/>
      <name val="Calibri"/>
      <family val="2"/>
    </font>
    <font>
      <b/>
      <sz val="12"/>
      <name val="Calibri"/>
      <family val="2"/>
    </font>
    <font>
      <b/>
      <sz val="22"/>
      <color theme="1"/>
      <name val="Calibri"/>
      <family val="2"/>
    </font>
    <font>
      <b/>
      <sz val="10"/>
      <name val="Calibri"/>
      <family val="2"/>
    </font>
    <font>
      <b/>
      <sz val="22"/>
      <color theme="3"/>
      <name val="Calibri"/>
      <family val="2"/>
    </font>
    <font>
      <b/>
      <sz val="10"/>
      <color theme="1"/>
      <name val="Arial"/>
      <family val="2"/>
    </font>
    <font>
      <sz val="10"/>
      <color theme="0"/>
      <name val="Arial"/>
      <family val="2"/>
    </font>
    <font>
      <sz val="22"/>
      <color theme="1"/>
      <name val="Arial"/>
      <family val="2"/>
    </font>
    <font>
      <b/>
      <sz val="10"/>
      <color theme="7"/>
      <name val="Arial"/>
      <family val="2"/>
    </font>
    <font>
      <i/>
      <sz val="10"/>
      <color theme="0" tint="-0.249977111117893"/>
      <name val="Arial"/>
      <family val="2"/>
    </font>
    <font>
      <sz val="10"/>
      <color theme="0" tint="-0.14999847407452621"/>
      <name val="Arial"/>
      <family val="2"/>
    </font>
    <font>
      <i/>
      <sz val="10"/>
      <color theme="1"/>
      <name val="Arial"/>
      <family val="2"/>
    </font>
    <font>
      <sz val="9"/>
      <color theme="1"/>
      <name val="Arial"/>
      <family val="2"/>
    </font>
    <font>
      <sz val="9"/>
      <color theme="0" tint="-0.14999847407452621"/>
      <name val="Arial"/>
      <family val="2"/>
    </font>
    <font>
      <b/>
      <sz val="12"/>
      <color theme="0"/>
      <name val="Arial"/>
      <family val="2"/>
    </font>
    <font>
      <sz val="22"/>
      <color theme="1"/>
      <name val="Calibri"/>
      <family val="2"/>
    </font>
    <font>
      <sz val="9"/>
      <color theme="1"/>
      <name val="Calibri"/>
      <family val="2"/>
    </font>
    <font>
      <sz val="10"/>
      <color theme="0" tint="-0.14999847407452621"/>
      <name val="Calibri"/>
      <family val="2"/>
    </font>
    <font>
      <sz val="9"/>
      <color theme="0" tint="-0.14999847407452621"/>
      <name val="Calibri"/>
      <family val="2"/>
    </font>
    <font>
      <b/>
      <sz val="28"/>
      <color theme="4" tint="-0.249977111117893"/>
      <name val="Wingdings"/>
      <charset val="2"/>
    </font>
    <font>
      <b/>
      <sz val="72"/>
      <color theme="4" tint="-0.249977111117893"/>
      <name val="Calibri"/>
      <family val="2"/>
    </font>
    <font>
      <b/>
      <sz val="72"/>
      <color rgb="FF0070C0"/>
      <name val="Calibri"/>
      <family val="2"/>
    </font>
    <font>
      <b/>
      <sz val="28"/>
      <color rgb="FF0070C0"/>
      <name val="Wingdings"/>
      <charset val="2"/>
    </font>
    <font>
      <b/>
      <sz val="10"/>
      <color rgb="FFFF0000"/>
      <name val="Calibri"/>
      <family val="2"/>
    </font>
    <font>
      <sz val="11"/>
      <name val="Cascadia Mono"/>
      <family val="3"/>
    </font>
    <font>
      <sz val="11"/>
      <name val="Arial"/>
      <family val="2"/>
    </font>
    <font>
      <b/>
      <sz val="12"/>
      <color theme="1"/>
      <name val="Calibri"/>
      <family val="2"/>
    </font>
    <font>
      <b/>
      <sz val="10"/>
      <color theme="3"/>
      <name val="Calibri"/>
      <family val="2"/>
    </font>
    <font>
      <b/>
      <sz val="22"/>
      <color theme="1"/>
      <name val="Montserrat"/>
      <scheme val="major"/>
    </font>
    <font>
      <sz val="10"/>
      <color theme="1"/>
      <name val="Montserrat"/>
      <scheme val="major"/>
    </font>
    <font>
      <b/>
      <sz val="14"/>
      <color rgb="FF00809E"/>
      <name val="Montserrat"/>
      <scheme val="major"/>
    </font>
    <font>
      <b/>
      <sz val="14"/>
      <color theme="0" tint="-0.499984740745262"/>
      <name val="Montserrat"/>
      <scheme val="major"/>
    </font>
    <font>
      <sz val="14"/>
      <color theme="1" tint="0.499984740745262"/>
      <name val="Montserrat"/>
      <scheme val="major"/>
    </font>
    <font>
      <sz val="10"/>
      <name val="Montserrat"/>
      <scheme val="major"/>
    </font>
    <font>
      <b/>
      <sz val="14"/>
      <color rgb="FF434358"/>
      <name val="Montserrat"/>
      <scheme val="major"/>
    </font>
    <font>
      <sz val="14"/>
      <color rgb="FF0487D9"/>
      <name val="Montserrat"/>
      <scheme val="major"/>
    </font>
    <font>
      <b/>
      <sz val="12"/>
      <color rgb="FF434358"/>
      <name val="Montserrat"/>
      <scheme val="major"/>
    </font>
    <font>
      <b/>
      <sz val="10"/>
      <name val="Montserrat"/>
      <scheme val="major"/>
    </font>
    <font>
      <b/>
      <sz val="10"/>
      <color theme="0"/>
      <name val="Montserrat"/>
      <scheme val="major"/>
    </font>
    <font>
      <b/>
      <sz val="10"/>
      <color theme="1"/>
      <name val="Montserrat"/>
      <scheme val="major"/>
    </font>
    <font>
      <b/>
      <sz val="14"/>
      <color rgb="FF706D84"/>
      <name val="Montserrat"/>
      <scheme val="major"/>
    </font>
    <font>
      <b/>
      <sz val="12"/>
      <color rgb="FF706D84"/>
      <name val="Montserrat"/>
      <scheme val="major"/>
    </font>
    <font>
      <b/>
      <sz val="14"/>
      <color rgb="FF5F3C6B"/>
      <name val="Montserrat"/>
      <scheme val="major"/>
    </font>
    <font>
      <b/>
      <sz val="12"/>
      <color rgb="FF5F3C6B"/>
      <name val="Montserrat"/>
      <scheme val="major"/>
    </font>
    <font>
      <b/>
      <sz val="20"/>
      <color theme="1"/>
      <name val="Montserrat"/>
      <scheme val="major"/>
    </font>
    <font>
      <b/>
      <sz val="12"/>
      <color rgb="FFFF0000"/>
      <name val="Montserrat"/>
      <scheme val="major"/>
    </font>
    <font>
      <b/>
      <sz val="28"/>
      <name val="Montserrat"/>
      <scheme val="major"/>
    </font>
    <font>
      <sz val="10"/>
      <color theme="0"/>
      <name val="Montserrat"/>
      <scheme val="major"/>
    </font>
    <font>
      <b/>
      <sz val="16"/>
      <color theme="1"/>
      <name val="Montserrat"/>
      <scheme val="major"/>
    </font>
    <font>
      <sz val="11"/>
      <name val="Montserrat"/>
      <scheme val="major"/>
    </font>
    <font>
      <b/>
      <sz val="16"/>
      <name val="Montserrat"/>
      <scheme val="major"/>
    </font>
    <font>
      <b/>
      <i/>
      <sz val="16"/>
      <name val="Montserrat"/>
      <scheme val="major"/>
    </font>
    <font>
      <b/>
      <sz val="14"/>
      <color theme="1"/>
      <name val="Montserrat"/>
      <scheme val="major"/>
    </font>
    <font>
      <sz val="10"/>
      <color theme="4"/>
      <name val="Montserrat"/>
      <scheme val="major"/>
    </font>
    <font>
      <b/>
      <sz val="11"/>
      <color theme="0"/>
      <name val="Montserrat"/>
      <scheme val="major"/>
    </font>
    <font>
      <b/>
      <sz val="11"/>
      <color theme="1"/>
      <name val="Montserrat"/>
      <scheme val="major"/>
    </font>
    <font>
      <b/>
      <sz val="14"/>
      <name val="Montserrat"/>
      <scheme val="major"/>
    </font>
    <font>
      <sz val="14"/>
      <color theme="1"/>
      <name val="Montserrat"/>
      <scheme val="major"/>
    </font>
    <font>
      <b/>
      <sz val="12"/>
      <name val="Montserrat"/>
      <scheme val="major"/>
    </font>
    <font>
      <sz val="12"/>
      <name val="Montserrat"/>
      <scheme val="major"/>
    </font>
    <font>
      <sz val="22"/>
      <color theme="1"/>
      <name val="Montserrat"/>
      <scheme val="major"/>
    </font>
    <font>
      <sz val="11"/>
      <color theme="1"/>
      <name val="Montserrat"/>
      <scheme val="major"/>
    </font>
    <font>
      <sz val="11"/>
      <color theme="0"/>
      <name val="Montserrat"/>
      <scheme val="major"/>
    </font>
    <font>
      <i/>
      <sz val="11"/>
      <color theme="1"/>
      <name val="Montserrat"/>
      <scheme val="major"/>
    </font>
    <font>
      <b/>
      <i/>
      <sz val="12"/>
      <color rgb="FFFF0000"/>
      <name val="Montserrat"/>
      <scheme val="major"/>
    </font>
    <font>
      <i/>
      <sz val="11"/>
      <color theme="0"/>
      <name val="Montserrat"/>
      <scheme val="major"/>
    </font>
    <font>
      <sz val="14"/>
      <color theme="4"/>
      <name val="Montserrat"/>
      <scheme val="major"/>
    </font>
    <font>
      <b/>
      <sz val="14"/>
      <color theme="0"/>
      <name val="Montserrat"/>
      <scheme val="major"/>
    </font>
    <font>
      <sz val="16"/>
      <color theme="1"/>
      <name val="Montserrat"/>
      <scheme val="major"/>
    </font>
    <font>
      <sz val="15"/>
      <color theme="1"/>
      <name val="Montserrat"/>
      <scheme val="major"/>
    </font>
    <font>
      <sz val="18"/>
      <color theme="1"/>
      <name val="Montserrat"/>
      <scheme val="major"/>
    </font>
    <font>
      <b/>
      <sz val="28"/>
      <color theme="0"/>
      <name val="Montserrat"/>
      <scheme val="major"/>
    </font>
    <font>
      <b/>
      <i/>
      <sz val="16"/>
      <color theme="1"/>
      <name val="Montserrat"/>
      <scheme val="major"/>
    </font>
    <font>
      <sz val="14"/>
      <color theme="5"/>
      <name val="Montserrat"/>
      <scheme val="major"/>
    </font>
    <font>
      <sz val="14"/>
      <name val="Montserrat"/>
      <scheme val="major"/>
    </font>
    <font>
      <i/>
      <sz val="14"/>
      <color theme="1"/>
      <name val="Montserrat"/>
      <scheme val="major"/>
    </font>
    <font>
      <b/>
      <sz val="14"/>
      <color rgb="FFFF0000"/>
      <name val="Montserrat"/>
      <scheme val="major"/>
    </font>
    <font>
      <b/>
      <i/>
      <sz val="11"/>
      <color theme="0"/>
      <name val="Montserrat"/>
      <scheme val="major"/>
    </font>
    <font>
      <i/>
      <sz val="18"/>
      <color theme="1"/>
      <name val="Montserrat"/>
      <scheme val="major"/>
    </font>
    <font>
      <b/>
      <sz val="10"/>
      <color rgb="FFFF0000"/>
      <name val="Montserrat"/>
      <scheme val="major"/>
    </font>
    <font>
      <b/>
      <i/>
      <sz val="18"/>
      <name val="Montserrat"/>
      <scheme val="major"/>
    </font>
    <font>
      <b/>
      <sz val="11"/>
      <name val="Montserrat"/>
      <scheme val="major"/>
    </font>
    <font>
      <b/>
      <sz val="20"/>
      <name val="Montserrat"/>
      <scheme val="major"/>
    </font>
    <font>
      <b/>
      <sz val="28"/>
      <color theme="6"/>
      <name val="Montserrat"/>
      <scheme val="major"/>
    </font>
    <font>
      <sz val="11"/>
      <color theme="6"/>
      <name val="Montserrat"/>
      <scheme val="major"/>
    </font>
    <font>
      <sz val="12"/>
      <color theme="1"/>
      <name val="Montserrat"/>
      <scheme val="major"/>
    </font>
    <font>
      <b/>
      <sz val="11"/>
      <color rgb="FFFF0000"/>
      <name val="Montserrat"/>
      <scheme val="major"/>
    </font>
    <font>
      <sz val="28"/>
      <color theme="1"/>
      <name val="Montserrat"/>
      <scheme val="major"/>
    </font>
    <font>
      <b/>
      <sz val="12"/>
      <color theme="0"/>
      <name val="Montserrat"/>
      <scheme val="major"/>
    </font>
    <font>
      <b/>
      <sz val="11"/>
      <color theme="7"/>
      <name val="Montserrat"/>
      <scheme val="major"/>
    </font>
    <font>
      <i/>
      <sz val="10"/>
      <color theme="1"/>
      <name val="Montserrat"/>
      <scheme val="major"/>
    </font>
    <font>
      <i/>
      <sz val="9"/>
      <color theme="1"/>
      <name val="Montserrat"/>
      <scheme val="major"/>
    </font>
    <font>
      <sz val="9"/>
      <color theme="1"/>
      <name val="Montserrat"/>
      <scheme val="major"/>
    </font>
    <font>
      <i/>
      <sz val="10"/>
      <color rgb="FFBFBFBF"/>
      <name val="Montserrat"/>
      <scheme val="major"/>
    </font>
    <font>
      <i/>
      <sz val="10"/>
      <color theme="0" tint="-0.249977111117893"/>
      <name val="Montserrat"/>
      <scheme val="major"/>
    </font>
    <font>
      <b/>
      <sz val="12"/>
      <color theme="1"/>
      <name val="Montserrat"/>
      <scheme val="major"/>
    </font>
    <font>
      <u/>
      <sz val="12"/>
      <name val="Montserrat"/>
      <scheme val="major"/>
    </font>
    <font>
      <i/>
      <sz val="12"/>
      <color theme="1"/>
      <name val="Montserrat"/>
      <scheme val="major"/>
    </font>
    <font>
      <sz val="10"/>
      <color theme="0" tint="-0.14999847407452621"/>
      <name val="Montserrat"/>
      <scheme val="major"/>
    </font>
    <font>
      <sz val="11"/>
      <color theme="0" tint="-0.14999847407452621"/>
      <name val="Montserrat"/>
      <scheme val="major"/>
    </font>
    <font>
      <b/>
      <sz val="20"/>
      <color theme="0" tint="-0.14999847407452621"/>
      <name val="Montserrat"/>
      <scheme val="major"/>
    </font>
    <font>
      <b/>
      <sz val="20"/>
      <color theme="0" tint="-0.14999847407452621"/>
      <name val="Calibri"/>
      <family val="2"/>
    </font>
    <font>
      <sz val="14"/>
      <color theme="0" tint="-0.14999847407452621"/>
      <name val="Montserrat"/>
      <scheme val="major"/>
    </font>
    <font>
      <b/>
      <sz val="14"/>
      <color theme="0" tint="-0.14999847407452621"/>
      <name val="Montserrat"/>
      <scheme val="major"/>
    </font>
    <font>
      <b/>
      <sz val="14"/>
      <color rgb="FFFFC000"/>
      <name val="Calibri"/>
      <family val="2"/>
    </font>
    <font>
      <b/>
      <sz val="14"/>
      <color rgb="FFFFC000"/>
      <name val="Montserrat"/>
      <scheme val="major"/>
    </font>
    <font>
      <b/>
      <i/>
      <sz val="12"/>
      <color theme="0"/>
      <name val="Montserrat"/>
      <scheme val="major"/>
    </font>
  </fonts>
  <fills count="22">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rgb="FFA6A6A6"/>
        <bgColor indexed="64"/>
      </patternFill>
    </fill>
    <fill>
      <patternFill patternType="solid">
        <fgColor theme="4"/>
        <bgColor indexed="64"/>
      </patternFill>
    </fill>
    <fill>
      <patternFill patternType="solid">
        <fgColor theme="6"/>
        <bgColor indexed="64"/>
      </patternFill>
    </fill>
    <fill>
      <patternFill patternType="solid">
        <fgColor theme="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CDF2FA"/>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4" tint="0.59999389629810485"/>
        <bgColor indexed="64"/>
      </patternFill>
    </fill>
    <fill>
      <patternFill patternType="solid">
        <fgColor rgb="FFAFE028"/>
        <bgColor indexed="64"/>
      </patternFill>
    </fill>
    <fill>
      <patternFill patternType="solid">
        <fgColor rgb="FF16B4D8"/>
        <bgColor indexed="64"/>
      </patternFill>
    </fill>
    <fill>
      <patternFill patternType="solid">
        <fgColor rgb="FFEEF9D2"/>
        <bgColor indexed="64"/>
      </patternFill>
    </fill>
    <fill>
      <patternFill patternType="solid">
        <fgColor theme="1" tint="0.79998168889431442"/>
        <bgColor indexed="64"/>
      </patternFill>
    </fill>
  </fills>
  <borders count="29">
    <border>
      <left/>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theme="0"/>
      </right>
      <top/>
      <bottom/>
      <diagonal/>
    </border>
  </borders>
  <cellStyleXfs count="1">
    <xf numFmtId="0" fontId="0" fillId="0" borderId="0"/>
  </cellStyleXfs>
  <cellXfs count="541">
    <xf numFmtId="0" fontId="0" fillId="0" borderId="0" xfId="0"/>
    <xf numFmtId="0" fontId="1" fillId="2" borderId="0" xfId="0" applyFont="1" applyFill="1"/>
    <xf numFmtId="0" fontId="1" fillId="0" borderId="0" xfId="0" applyFont="1"/>
    <xf numFmtId="0" fontId="3" fillId="0" borderId="0" xfId="0" applyFont="1" applyAlignment="1">
      <alignment vertical="center"/>
    </xf>
    <xf numFmtId="0" fontId="1" fillId="0" borderId="0" xfId="0" applyFont="1" applyAlignment="1">
      <alignment vertical="center"/>
    </xf>
    <xf numFmtId="0" fontId="4" fillId="0" borderId="0" xfId="0" applyFont="1" applyAlignment="1">
      <alignment vertical="center"/>
    </xf>
    <xf numFmtId="0" fontId="4" fillId="0" borderId="0" xfId="0" applyFont="1"/>
    <xf numFmtId="0" fontId="11" fillId="0" borderId="0" xfId="0" applyFont="1"/>
    <xf numFmtId="0" fontId="9" fillId="0" borderId="0" xfId="0" applyFont="1" applyAlignment="1">
      <alignment vertical="center"/>
    </xf>
    <xf numFmtId="0" fontId="14" fillId="0" borderId="0" xfId="0" applyFont="1" applyAlignment="1">
      <alignment vertical="center"/>
    </xf>
    <xf numFmtId="0" fontId="11" fillId="0" borderId="0" xfId="0" applyFont="1" applyAlignment="1">
      <alignment vertical="center"/>
    </xf>
    <xf numFmtId="0" fontId="10" fillId="0" borderId="0" xfId="0" applyFont="1" applyAlignment="1">
      <alignment vertical="center"/>
    </xf>
    <xf numFmtId="0" fontId="2" fillId="0" borderId="0" xfId="0" applyFont="1" applyAlignment="1">
      <alignment vertical="center"/>
    </xf>
    <xf numFmtId="0" fontId="0" fillId="2" borderId="0" xfId="0" applyFill="1"/>
    <xf numFmtId="0" fontId="0" fillId="2" borderId="8" xfId="0" applyFill="1" applyBorder="1"/>
    <xf numFmtId="0" fontId="0" fillId="2" borderId="2" xfId="0" applyFill="1" applyBorder="1"/>
    <xf numFmtId="0" fontId="0" fillId="2" borderId="4" xfId="0" applyFill="1" applyBorder="1"/>
    <xf numFmtId="0" fontId="0" fillId="2" borderId="7" xfId="0" applyFill="1" applyBorder="1"/>
    <xf numFmtId="0" fontId="20" fillId="2" borderId="0" xfId="0" applyFont="1" applyFill="1"/>
    <xf numFmtId="0" fontId="0" fillId="7" borderId="0" xfId="0" applyFill="1"/>
    <xf numFmtId="0" fontId="0" fillId="3" borderId="0" xfId="0" applyFill="1"/>
    <xf numFmtId="0" fontId="0" fillId="9" borderId="0" xfId="0" applyFill="1"/>
    <xf numFmtId="0" fontId="0" fillId="10" borderId="0" xfId="0" applyFill="1"/>
    <xf numFmtId="0" fontId="0" fillId="8" borderId="0" xfId="0" applyFill="1"/>
    <xf numFmtId="0" fontId="0" fillId="11" borderId="0" xfId="0" applyFill="1"/>
    <xf numFmtId="0" fontId="21" fillId="2" borderId="0" xfId="0" applyFont="1" applyFill="1"/>
    <xf numFmtId="0" fontId="21" fillId="2" borderId="2" xfId="0" applyFont="1" applyFill="1" applyBorder="1"/>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22" fillId="2" borderId="0" xfId="0" applyFont="1" applyFill="1"/>
    <xf numFmtId="0" fontId="18" fillId="2" borderId="2" xfId="0" applyFont="1" applyFill="1" applyBorder="1"/>
    <xf numFmtId="0" fontId="0" fillId="2" borderId="19" xfId="0" applyFill="1" applyBorder="1"/>
    <xf numFmtId="0" fontId="0" fillId="2" borderId="20" xfId="0" applyFill="1" applyBorder="1"/>
    <xf numFmtId="0" fontId="21" fillId="14" borderId="0" xfId="0" applyFont="1" applyFill="1"/>
    <xf numFmtId="0" fontId="17" fillId="15" borderId="0" xfId="0" applyFont="1" applyFill="1"/>
    <xf numFmtId="0" fontId="23" fillId="2" borderId="0" xfId="0" applyFont="1" applyFill="1"/>
    <xf numFmtId="0" fontId="23" fillId="2" borderId="3" xfId="0" applyFont="1" applyFill="1" applyBorder="1"/>
    <xf numFmtId="0" fontId="24" fillId="2" borderId="0" xfId="0" applyFont="1" applyFill="1"/>
    <xf numFmtId="0" fontId="23" fillId="2" borderId="20" xfId="0" applyFont="1" applyFill="1" applyBorder="1"/>
    <xf numFmtId="0" fontId="23" fillId="2" borderId="21" xfId="0" applyFont="1" applyFill="1" applyBorder="1"/>
    <xf numFmtId="0" fontId="23" fillId="2" borderId="1" xfId="0" applyFont="1" applyFill="1" applyBorder="1"/>
    <xf numFmtId="0" fontId="23" fillId="2" borderId="5" xfId="0" applyFont="1" applyFill="1" applyBorder="1"/>
    <xf numFmtId="0" fontId="23" fillId="2" borderId="7" xfId="0" applyFont="1" applyFill="1" applyBorder="1"/>
    <xf numFmtId="0" fontId="23" fillId="0" borderId="0" xfId="0" applyFont="1"/>
    <xf numFmtId="0" fontId="0" fillId="16" borderId="0" xfId="0" applyFill="1"/>
    <xf numFmtId="0" fontId="20" fillId="2" borderId="7" xfId="0" applyFont="1" applyFill="1" applyBorder="1"/>
    <xf numFmtId="0" fontId="20" fillId="2" borderId="8" xfId="0" applyFont="1" applyFill="1" applyBorder="1"/>
    <xf numFmtId="0" fontId="0" fillId="2" borderId="18" xfId="0" applyFill="1" applyBorder="1" applyAlignment="1">
      <alignment horizontal="center" vertical="center"/>
    </xf>
    <xf numFmtId="0" fontId="18" fillId="2" borderId="9" xfId="0" applyFont="1" applyFill="1" applyBorder="1"/>
    <xf numFmtId="0" fontId="23" fillId="2" borderId="8" xfId="0" applyFont="1" applyFill="1" applyBorder="1"/>
    <xf numFmtId="0" fontId="22" fillId="2" borderId="2" xfId="0" applyFont="1" applyFill="1" applyBorder="1"/>
    <xf numFmtId="0" fontId="0" fillId="0" borderId="2" xfId="0" applyBorder="1"/>
    <xf numFmtId="0" fontId="19" fillId="2" borderId="2" xfId="0" applyFont="1" applyFill="1" applyBorder="1"/>
    <xf numFmtId="0" fontId="0" fillId="17" borderId="18" xfId="0" applyFill="1" applyBorder="1"/>
    <xf numFmtId="0" fontId="0" fillId="17" borderId="8" xfId="0" applyFill="1" applyBorder="1"/>
    <xf numFmtId="0" fontId="23" fillId="17" borderId="1" xfId="0" applyFont="1" applyFill="1" applyBorder="1"/>
    <xf numFmtId="0" fontId="24" fillId="14" borderId="0" xfId="0" applyFont="1" applyFill="1"/>
    <xf numFmtId="0" fontId="23" fillId="14" borderId="0" xfId="0" applyFont="1" applyFill="1"/>
    <xf numFmtId="0" fontId="23" fillId="14" borderId="3" xfId="0" applyFont="1" applyFill="1" applyBorder="1"/>
    <xf numFmtId="0" fontId="23" fillId="16" borderId="0" xfId="0" applyFont="1" applyFill="1" applyAlignment="1">
      <alignment horizontal="right"/>
    </xf>
    <xf numFmtId="0" fontId="23" fillId="16" borderId="0" xfId="0" applyFont="1" applyFill="1"/>
    <xf numFmtId="0" fontId="23" fillId="16" borderId="3" xfId="0" applyFont="1" applyFill="1" applyBorder="1"/>
    <xf numFmtId="0" fontId="23" fillId="2" borderId="0" xfId="0" applyFont="1" applyFill="1" applyAlignment="1">
      <alignment horizontal="right" vertical="center"/>
    </xf>
    <xf numFmtId="0" fontId="23" fillId="2" borderId="0" xfId="0" applyFont="1" applyFill="1" applyAlignment="1">
      <alignment vertical="center"/>
    </xf>
    <xf numFmtId="0" fontId="23" fillId="2" borderId="3" xfId="0" applyFont="1" applyFill="1" applyBorder="1" applyAlignment="1">
      <alignment vertical="center"/>
    </xf>
    <xf numFmtId="0" fontId="16" fillId="2" borderId="2" xfId="0" applyFont="1" applyFill="1" applyBorder="1" applyAlignment="1">
      <alignment vertical="center" wrapText="1"/>
    </xf>
    <xf numFmtId="0" fontId="23" fillId="15" borderId="0" xfId="0" applyFont="1" applyFill="1" applyAlignment="1">
      <alignment horizontal="right" vertical="center"/>
    </xf>
    <xf numFmtId="0" fontId="23" fillId="15" borderId="0" xfId="0" applyFont="1" applyFill="1" applyAlignment="1">
      <alignment vertical="center"/>
    </xf>
    <xf numFmtId="0" fontId="23" fillId="15" borderId="3" xfId="0" applyFont="1" applyFill="1" applyBorder="1" applyAlignment="1">
      <alignment vertical="center"/>
    </xf>
    <xf numFmtId="0" fontId="25" fillId="14" borderId="2" xfId="0" applyFont="1" applyFill="1" applyBorder="1"/>
    <xf numFmtId="0" fontId="25" fillId="15" borderId="2" xfId="0" applyFont="1" applyFill="1" applyBorder="1"/>
    <xf numFmtId="0" fontId="25" fillId="16" borderId="2" xfId="0" applyFont="1" applyFill="1" applyBorder="1"/>
    <xf numFmtId="0" fontId="3" fillId="0" borderId="0" xfId="0" applyFont="1" applyAlignment="1">
      <alignment horizontal="center" vertical="center"/>
    </xf>
    <xf numFmtId="0" fontId="11" fillId="0" borderId="0" xfId="0" applyFont="1" applyAlignment="1">
      <alignment horizontal="fill" vertical="center"/>
    </xf>
    <xf numFmtId="0" fontId="30" fillId="2" borderId="9" xfId="0" applyFont="1" applyFill="1" applyBorder="1" applyAlignment="1">
      <alignment horizontal="center" vertical="center"/>
    </xf>
    <xf numFmtId="0" fontId="9" fillId="0" borderId="0" xfId="0" applyFont="1" applyAlignment="1">
      <alignment vertical="center" wrapText="1"/>
    </xf>
    <xf numFmtId="0" fontId="35" fillId="0" borderId="0" xfId="0" applyFont="1"/>
    <xf numFmtId="0" fontId="36" fillId="0" borderId="0" xfId="0" applyFont="1"/>
    <xf numFmtId="0" fontId="1" fillId="0" borderId="16" xfId="0" applyFont="1" applyBorder="1" applyAlignment="1">
      <alignment vertical="center"/>
    </xf>
    <xf numFmtId="0" fontId="0" fillId="0" borderId="16" xfId="0" applyBorder="1"/>
    <xf numFmtId="0" fontId="9" fillId="0" borderId="16" xfId="0" applyFont="1" applyBorder="1" applyAlignment="1">
      <alignment vertical="center"/>
    </xf>
    <xf numFmtId="0" fontId="11" fillId="0" borderId="16" xfId="0" applyFont="1" applyBorder="1" applyAlignment="1">
      <alignment vertical="center"/>
    </xf>
    <xf numFmtId="0" fontId="4" fillId="0" borderId="16" xfId="0" applyFont="1" applyBorder="1" applyAlignment="1">
      <alignment vertical="center"/>
    </xf>
    <xf numFmtId="0" fontId="3" fillId="0" borderId="16" xfId="0" applyFont="1" applyBorder="1" applyAlignment="1">
      <alignment vertical="center"/>
    </xf>
    <xf numFmtId="0" fontId="1" fillId="3" borderId="16" xfId="0" applyFont="1" applyFill="1" applyBorder="1" applyAlignment="1">
      <alignment vertical="center"/>
    </xf>
    <xf numFmtId="0" fontId="0" fillId="3" borderId="16" xfId="0" applyFill="1" applyBorder="1"/>
    <xf numFmtId="0" fontId="0" fillId="3" borderId="16" xfId="0" applyFill="1" applyBorder="1" applyAlignment="1">
      <alignment wrapText="1"/>
    </xf>
    <xf numFmtId="0" fontId="12" fillId="0" borderId="16" xfId="0" applyFont="1" applyBorder="1" applyAlignment="1">
      <alignment vertical="center"/>
    </xf>
    <xf numFmtId="0" fontId="37" fillId="0" borderId="16" xfId="0" applyFont="1" applyBorder="1" applyAlignment="1">
      <alignment vertical="center"/>
    </xf>
    <xf numFmtId="0" fontId="31" fillId="2" borderId="2" xfId="0" applyFont="1" applyFill="1" applyBorder="1" applyAlignment="1">
      <alignment horizontal="left" vertical="center" wrapText="1"/>
    </xf>
    <xf numFmtId="0" fontId="31" fillId="2" borderId="2" xfId="0" applyFont="1" applyFill="1" applyBorder="1" applyAlignment="1">
      <alignment horizontal="left" vertical="center"/>
    </xf>
    <xf numFmtId="0" fontId="11" fillId="0" borderId="24" xfId="0" applyFont="1" applyBorder="1" applyAlignment="1">
      <alignment horizontal="left" vertical="center"/>
    </xf>
    <xf numFmtId="0" fontId="11" fillId="0" borderId="24" xfId="0" applyFont="1" applyBorder="1" applyAlignment="1">
      <alignment horizontal="center" vertical="center" wrapText="1"/>
    </xf>
    <xf numFmtId="0" fontId="11" fillId="0" borderId="24" xfId="0" applyFont="1" applyBorder="1" applyAlignment="1">
      <alignment horizontal="left" vertical="center" wrapText="1"/>
    </xf>
    <xf numFmtId="0" fontId="11" fillId="0" borderId="24" xfId="0" applyFont="1" applyBorder="1" applyAlignment="1">
      <alignment vertical="center"/>
    </xf>
    <xf numFmtId="0" fontId="11" fillId="0" borderId="24" xfId="0" applyFont="1" applyBorder="1" applyAlignment="1">
      <alignment horizontal="fill" vertical="center"/>
    </xf>
    <xf numFmtId="0" fontId="11" fillId="0" borderId="0" xfId="0" applyFont="1" applyAlignment="1">
      <alignment horizontal="left" vertical="center"/>
    </xf>
    <xf numFmtId="0" fontId="11" fillId="0" borderId="0" xfId="0" applyFont="1" applyAlignment="1">
      <alignment horizontal="center" vertical="center" wrapText="1"/>
    </xf>
    <xf numFmtId="0" fontId="11" fillId="0" borderId="0" xfId="0" applyFont="1" applyAlignment="1">
      <alignment horizontal="left" vertical="center" wrapText="1"/>
    </xf>
    <xf numFmtId="14" fontId="9" fillId="0" borderId="0" xfId="0" applyNumberFormat="1" applyFont="1" applyAlignment="1">
      <alignment vertical="center"/>
    </xf>
    <xf numFmtId="14" fontId="11" fillId="0" borderId="0" xfId="0" applyNumberFormat="1" applyFont="1" applyAlignment="1">
      <alignment vertical="center"/>
    </xf>
    <xf numFmtId="0" fontId="15" fillId="0" borderId="0" xfId="0" applyFont="1" applyAlignment="1">
      <alignment vertical="center"/>
    </xf>
    <xf numFmtId="0" fontId="38" fillId="0" borderId="0" xfId="0" applyFont="1" applyAlignment="1">
      <alignment vertical="center"/>
    </xf>
    <xf numFmtId="0" fontId="34" fillId="0" borderId="0" xfId="0" applyFont="1" applyAlignment="1">
      <alignment vertical="center"/>
    </xf>
    <xf numFmtId="0" fontId="40" fillId="2" borderId="0" xfId="0" applyFont="1" applyFill="1"/>
    <xf numFmtId="0" fontId="55" fillId="2" borderId="0" xfId="0" applyFont="1" applyFill="1"/>
    <xf numFmtId="0" fontId="40" fillId="2" borderId="12" xfId="0" applyFont="1" applyFill="1" applyBorder="1"/>
    <xf numFmtId="0" fontId="58" fillId="7" borderId="0" xfId="0" applyFont="1" applyFill="1"/>
    <xf numFmtId="0" fontId="40" fillId="18" borderId="0" xfId="0" applyFont="1" applyFill="1"/>
    <xf numFmtId="0" fontId="40" fillId="6" borderId="0" xfId="0" applyFont="1" applyFill="1"/>
    <xf numFmtId="0" fontId="59" fillId="7" borderId="0" xfId="0" applyFont="1" applyFill="1"/>
    <xf numFmtId="0" fontId="62" fillId="2" borderId="0" xfId="0" applyFont="1" applyFill="1"/>
    <xf numFmtId="0" fontId="60" fillId="2" borderId="0" xfId="0" applyFont="1" applyFill="1" applyAlignment="1">
      <alignment vertical="center" wrapText="1"/>
    </xf>
    <xf numFmtId="0" fontId="63" fillId="7" borderId="9" xfId="0" applyFont="1" applyFill="1" applyBorder="1" applyAlignment="1">
      <alignment vertical="center" wrapText="1"/>
    </xf>
    <xf numFmtId="0" fontId="64" fillId="7" borderId="9" xfId="0" applyFont="1" applyFill="1" applyBorder="1" applyAlignment="1">
      <alignment vertical="center"/>
    </xf>
    <xf numFmtId="0" fontId="63" fillId="7" borderId="8" xfId="0" applyFont="1" applyFill="1" applyBorder="1" applyAlignment="1">
      <alignment horizontal="left" vertical="center"/>
    </xf>
    <xf numFmtId="0" fontId="63" fillId="18" borderId="9" xfId="0" applyFont="1" applyFill="1" applyBorder="1" applyAlignment="1">
      <alignment vertical="center" wrapText="1"/>
    </xf>
    <xf numFmtId="0" fontId="65" fillId="2" borderId="2" xfId="0" applyFont="1" applyFill="1" applyBorder="1" applyAlignment="1">
      <alignment vertical="center" wrapText="1"/>
    </xf>
    <xf numFmtId="0" fontId="64" fillId="7" borderId="9" xfId="0" applyFont="1" applyFill="1" applyBorder="1" applyAlignment="1">
      <alignment horizontal="left" vertical="center"/>
    </xf>
    <xf numFmtId="0" fontId="66" fillId="2" borderId="0" xfId="0" applyFont="1" applyFill="1" applyAlignment="1">
      <alignment horizontal="left" vertical="center"/>
    </xf>
    <xf numFmtId="0" fontId="67" fillId="3" borderId="8" xfId="0" applyFont="1" applyFill="1" applyBorder="1" applyAlignment="1">
      <alignment horizontal="left" wrapText="1"/>
    </xf>
    <xf numFmtId="0" fontId="63" fillId="20" borderId="9" xfId="0" applyFont="1" applyFill="1" applyBorder="1" applyAlignment="1">
      <alignment horizontal="left" wrapText="1"/>
    </xf>
    <xf numFmtId="0" fontId="66" fillId="2" borderId="2" xfId="0" applyFont="1" applyFill="1" applyBorder="1" applyAlignment="1">
      <alignment horizontal="left" wrapText="1"/>
    </xf>
    <xf numFmtId="0" fontId="63" fillId="4" borderId="8" xfId="0" applyFont="1" applyFill="1" applyBorder="1" applyAlignment="1">
      <alignment horizontal="left" wrapText="1"/>
    </xf>
    <xf numFmtId="0" fontId="65" fillId="2" borderId="2" xfId="0" applyFont="1" applyFill="1" applyBorder="1" applyAlignment="1">
      <alignment horizontal="left" wrapText="1"/>
    </xf>
    <xf numFmtId="0" fontId="66" fillId="2" borderId="0" xfId="0" applyFont="1" applyFill="1" applyAlignment="1">
      <alignment horizontal="left" wrapText="1"/>
    </xf>
    <xf numFmtId="0" fontId="69" fillId="3" borderId="0" xfId="0" applyFont="1" applyFill="1" applyAlignment="1">
      <alignment horizontal="center"/>
    </xf>
    <xf numFmtId="0" fontId="70" fillId="3" borderId="3" xfId="0" applyFont="1" applyFill="1" applyBorder="1" applyAlignment="1">
      <alignment vertical="top" wrapText="1"/>
    </xf>
    <xf numFmtId="0" fontId="68" fillId="20" borderId="2" xfId="0" applyFont="1" applyFill="1" applyBorder="1" applyAlignment="1">
      <alignment vertical="center" wrapText="1"/>
    </xf>
    <xf numFmtId="0" fontId="71" fillId="4" borderId="2" xfId="0" applyFont="1" applyFill="1" applyBorder="1" applyAlignment="1" applyProtection="1">
      <alignment vertical="center"/>
      <protection locked="0"/>
      <extLst>
        <ext xmlns:xfpb="http://schemas.microsoft.com/office/spreadsheetml/2022/featurepropertybag" uri="{C7286773-470A-42A8-94C5-96B5CB345126}">
          <xfpb:xfComplement i="0"/>
        </ext>
      </extLst>
    </xf>
    <xf numFmtId="0" fontId="68" fillId="4" borderId="0" xfId="0" applyFont="1" applyFill="1" applyAlignment="1">
      <alignment vertical="center" wrapText="1"/>
    </xf>
    <xf numFmtId="0" fontId="40" fillId="3" borderId="2" xfId="0" applyFont="1" applyFill="1" applyBorder="1"/>
    <xf numFmtId="0" fontId="60" fillId="3" borderId="3" xfId="0" applyFont="1" applyFill="1" applyBorder="1" applyAlignment="1">
      <alignment vertical="top" wrapText="1"/>
    </xf>
    <xf numFmtId="0" fontId="72" fillId="2" borderId="2" xfId="0" applyFont="1" applyFill="1" applyBorder="1" applyAlignment="1">
      <alignment vertical="center" wrapText="1"/>
    </xf>
    <xf numFmtId="0" fontId="73" fillId="2" borderId="2" xfId="0" applyFont="1" applyFill="1" applyBorder="1" applyAlignment="1">
      <alignment vertical="center" wrapText="1"/>
    </xf>
    <xf numFmtId="0" fontId="59" fillId="0" borderId="2" xfId="0" applyFont="1" applyBorder="1" applyAlignment="1">
      <alignment vertical="center" wrapText="1"/>
    </xf>
    <xf numFmtId="0" fontId="74" fillId="3" borderId="0" xfId="0" applyFont="1" applyFill="1" applyAlignment="1">
      <alignment vertical="top" wrapText="1"/>
    </xf>
    <xf numFmtId="0" fontId="40" fillId="2" borderId="2" xfId="0" applyFont="1" applyFill="1" applyBorder="1"/>
    <xf numFmtId="0" fontId="68" fillId="2" borderId="0" xfId="0" applyFont="1" applyFill="1"/>
    <xf numFmtId="0" fontId="72" fillId="2" borderId="0" xfId="0" applyFont="1" applyFill="1" applyAlignment="1">
      <alignment vertical="center" wrapText="1"/>
    </xf>
    <xf numFmtId="0" fontId="66" fillId="3" borderId="0" xfId="0" applyFont="1" applyFill="1" applyAlignment="1">
      <alignment horizontal="left" vertical="top" wrapText="1"/>
    </xf>
    <xf numFmtId="0" fontId="40" fillId="4" borderId="2" xfId="0" applyFont="1" applyFill="1" applyBorder="1"/>
    <xf numFmtId="0" fontId="63" fillId="20" borderId="2" xfId="0" applyFont="1" applyFill="1" applyBorder="1" applyAlignment="1">
      <alignment horizontal="left" wrapText="1"/>
    </xf>
    <xf numFmtId="0" fontId="63" fillId="4" borderId="0" xfId="0" applyFont="1" applyFill="1" applyAlignment="1">
      <alignment horizontal="left" wrapText="1"/>
    </xf>
    <xf numFmtId="0" fontId="40" fillId="3" borderId="4" xfId="0" applyFont="1" applyFill="1" applyBorder="1"/>
    <xf numFmtId="0" fontId="66" fillId="3" borderId="7" xfId="0" applyFont="1" applyFill="1" applyBorder="1" applyAlignment="1">
      <alignment horizontal="left" vertical="top" wrapText="1"/>
    </xf>
    <xf numFmtId="0" fontId="68" fillId="20" borderId="4" xfId="0" applyFont="1" applyFill="1" applyBorder="1" applyAlignment="1">
      <alignment vertical="center" wrapText="1"/>
    </xf>
    <xf numFmtId="0" fontId="40" fillId="4" borderId="4" xfId="0" applyFont="1" applyFill="1" applyBorder="1"/>
    <xf numFmtId="0" fontId="68" fillId="4" borderId="7" xfId="0" applyFont="1" applyFill="1" applyBorder="1" applyAlignment="1">
      <alignment vertical="center" wrapText="1"/>
    </xf>
    <xf numFmtId="0" fontId="40" fillId="2" borderId="4" xfId="0" applyFont="1" applyFill="1" applyBorder="1"/>
    <xf numFmtId="0" fontId="68" fillId="2" borderId="7" xfId="0" applyFont="1" applyFill="1" applyBorder="1"/>
    <xf numFmtId="0" fontId="40" fillId="7" borderId="9" xfId="0" applyFont="1" applyFill="1" applyBorder="1"/>
    <xf numFmtId="0" fontId="74" fillId="2" borderId="0" xfId="0" applyFont="1" applyFill="1" applyAlignment="1" applyProtection="1">
      <alignment vertical="center" wrapText="1"/>
      <protection locked="0"/>
    </xf>
    <xf numFmtId="0" fontId="76" fillId="2" borderId="0" xfId="0" applyFont="1" applyFill="1" applyAlignment="1" applyProtection="1">
      <alignment vertical="center" wrapText="1"/>
      <protection locked="0"/>
    </xf>
    <xf numFmtId="0" fontId="40" fillId="0" borderId="8" xfId="0" applyFont="1" applyBorder="1"/>
    <xf numFmtId="0" fontId="66" fillId="0" borderId="8" xfId="0" applyFont="1" applyBorder="1" applyAlignment="1">
      <alignment horizontal="left" vertical="center" wrapText="1"/>
    </xf>
    <xf numFmtId="0" fontId="74" fillId="0" borderId="8" xfId="0" applyFont="1" applyBorder="1" applyAlignment="1" applyProtection="1">
      <alignment horizontal="left" vertical="center" wrapText="1"/>
      <protection locked="0"/>
    </xf>
    <xf numFmtId="0" fontId="74"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4" fillId="0" borderId="13" xfId="0" applyFont="1" applyBorder="1" applyAlignment="1" applyProtection="1">
      <alignment horizontal="left" vertical="center" wrapText="1"/>
      <protection locked="0"/>
    </xf>
    <xf numFmtId="0" fontId="77" fillId="7" borderId="9" xfId="0" applyFont="1" applyFill="1" applyBorder="1" applyAlignment="1">
      <alignment vertical="center"/>
    </xf>
    <xf numFmtId="0" fontId="78" fillId="2" borderId="2" xfId="0" applyFont="1" applyFill="1" applyBorder="1" applyAlignment="1">
      <alignment vertical="center" wrapText="1"/>
    </xf>
    <xf numFmtId="0" fontId="77" fillId="7" borderId="9" xfId="0" applyFont="1" applyFill="1" applyBorder="1" applyAlignment="1">
      <alignment horizontal="left" vertical="center"/>
    </xf>
    <xf numFmtId="0" fontId="77" fillId="7" borderId="6" xfId="0" applyFont="1" applyFill="1" applyBorder="1" applyAlignment="1">
      <alignment horizontal="left" vertical="center"/>
    </xf>
    <xf numFmtId="0" fontId="63" fillId="7" borderId="13" xfId="0" applyFont="1" applyFill="1" applyBorder="1" applyAlignment="1">
      <alignment horizontal="left" vertical="center"/>
    </xf>
    <xf numFmtId="0" fontId="67" fillId="3" borderId="8" xfId="0" applyFont="1" applyFill="1" applyBorder="1" applyAlignment="1">
      <alignment horizontal="center" vertical="center"/>
    </xf>
    <xf numFmtId="0" fontId="67" fillId="3" borderId="8" xfId="0" applyFont="1" applyFill="1" applyBorder="1" applyAlignment="1">
      <alignment horizontal="left" vertical="center" wrapText="1"/>
    </xf>
    <xf numFmtId="0" fontId="68" fillId="20" borderId="9" xfId="0" applyFont="1" applyFill="1" applyBorder="1" applyAlignment="1">
      <alignment vertical="center" wrapText="1"/>
    </xf>
    <xf numFmtId="0" fontId="71" fillId="4" borderId="9" xfId="0" applyFont="1" applyFill="1" applyBorder="1" applyAlignment="1" applyProtection="1">
      <alignment vertical="center"/>
      <protection locked="0"/>
      <extLst>
        <ext xmlns:xfpb="http://schemas.microsoft.com/office/spreadsheetml/2022/featurepropertybag" uri="{C7286773-470A-42A8-94C5-96B5CB345126}">
          <xfpb:xfComplement i="0"/>
        </ext>
      </extLst>
    </xf>
    <xf numFmtId="0" fontId="68" fillId="4" borderId="8" xfId="0" applyFont="1" applyFill="1" applyBorder="1" applyAlignment="1">
      <alignment vertical="center" wrapText="1"/>
    </xf>
    <xf numFmtId="0" fontId="44" fillId="3" borderId="2" xfId="0" applyFont="1" applyFill="1" applyBorder="1"/>
    <xf numFmtId="0" fontId="74" fillId="3" borderId="0" xfId="0" applyFont="1" applyFill="1" applyAlignment="1">
      <alignment horizontal="left" vertical="top" wrapText="1"/>
    </xf>
    <xf numFmtId="0" fontId="74" fillId="3" borderId="7" xfId="0" applyFont="1" applyFill="1" applyBorder="1" applyAlignment="1">
      <alignment horizontal="left" vertical="top" wrapText="1"/>
    </xf>
    <xf numFmtId="0" fontId="40" fillId="4" borderId="9" xfId="0" applyFont="1" applyFill="1" applyBorder="1"/>
    <xf numFmtId="0" fontId="40" fillId="3" borderId="0" xfId="0" applyFont="1" applyFill="1"/>
    <xf numFmtId="0" fontId="68" fillId="20" borderId="2" xfId="0" applyFont="1" applyFill="1" applyBorder="1" applyAlignment="1">
      <alignment vertical="top" wrapText="1"/>
    </xf>
    <xf numFmtId="0" fontId="72" fillId="2" borderId="2" xfId="0" applyFont="1" applyFill="1" applyBorder="1" applyAlignment="1">
      <alignment vertical="top" wrapText="1"/>
    </xf>
    <xf numFmtId="0" fontId="40" fillId="3" borderId="7" xfId="0" applyFont="1" applyFill="1" applyBorder="1"/>
    <xf numFmtId="0" fontId="68" fillId="20" borderId="4" xfId="0" applyFont="1" applyFill="1" applyBorder="1" applyAlignment="1">
      <alignment vertical="top" wrapText="1"/>
    </xf>
    <xf numFmtId="0" fontId="63" fillId="2" borderId="0" xfId="0" applyFont="1" applyFill="1" applyAlignment="1">
      <alignment horizontal="left" vertical="center"/>
    </xf>
    <xf numFmtId="0" fontId="63" fillId="4" borderId="1" xfId="0" applyFont="1" applyFill="1" applyBorder="1" applyAlignment="1">
      <alignment horizontal="left" wrapText="1"/>
    </xf>
    <xf numFmtId="0" fontId="68" fillId="4" borderId="3" xfId="0" applyFont="1" applyFill="1" applyBorder="1" applyAlignment="1">
      <alignment vertical="center" wrapText="1"/>
    </xf>
    <xf numFmtId="0" fontId="63" fillId="4" borderId="3" xfId="0" applyFont="1" applyFill="1" applyBorder="1" applyAlignment="1">
      <alignment horizontal="left" wrapText="1"/>
    </xf>
    <xf numFmtId="0" fontId="68" fillId="4" borderId="5" xfId="0" applyFont="1" applyFill="1" applyBorder="1" applyAlignment="1">
      <alignment vertical="center" wrapText="1"/>
    </xf>
    <xf numFmtId="0" fontId="62" fillId="3" borderId="8" xfId="0" applyFont="1" applyFill="1" applyBorder="1"/>
    <xf numFmtId="0" fontId="61" fillId="3" borderId="8" xfId="0" applyFont="1" applyFill="1" applyBorder="1"/>
    <xf numFmtId="0" fontId="62" fillId="3" borderId="1" xfId="0" applyFont="1" applyFill="1" applyBorder="1"/>
    <xf numFmtId="0" fontId="62" fillId="0" borderId="2" xfId="0" applyFont="1" applyBorder="1"/>
    <xf numFmtId="0" fontId="62" fillId="0" borderId="0" xfId="0" applyFont="1"/>
    <xf numFmtId="0" fontId="60" fillId="3" borderId="0" xfId="0" applyFont="1" applyFill="1" applyAlignment="1">
      <alignment vertical="center" wrapText="1"/>
    </xf>
    <xf numFmtId="0" fontId="74" fillId="0" borderId="2" xfId="0" applyFont="1" applyBorder="1" applyAlignment="1" applyProtection="1">
      <alignment vertical="center" wrapText="1"/>
      <protection locked="0"/>
    </xf>
    <xf numFmtId="0" fontId="60" fillId="3" borderId="7" xfId="0" applyFont="1" applyFill="1" applyBorder="1" applyAlignment="1">
      <alignment vertical="center" wrapText="1"/>
    </xf>
    <xf numFmtId="0" fontId="79" fillId="2" borderId="0" xfId="0" applyFont="1" applyFill="1"/>
    <xf numFmtId="0" fontId="72" fillId="2" borderId="0" xfId="0" applyFont="1" applyFill="1" applyAlignment="1">
      <alignment vertical="top" wrapText="1"/>
    </xf>
    <xf numFmtId="0" fontId="80" fillId="2" borderId="0" xfId="0" applyFont="1" applyFill="1"/>
    <xf numFmtId="0" fontId="39" fillId="2" borderId="0" xfId="0" applyFont="1" applyFill="1"/>
    <xf numFmtId="0" fontId="40" fillId="0" borderId="0" xfId="0" applyFont="1"/>
    <xf numFmtId="0" fontId="68" fillId="2" borderId="0" xfId="0" applyFont="1" applyFill="1" applyAlignment="1">
      <alignment vertical="center" wrapText="1"/>
    </xf>
    <xf numFmtId="0" fontId="68" fillId="2" borderId="0" xfId="0" applyFont="1" applyFill="1" applyAlignment="1">
      <alignment vertical="top" wrapText="1"/>
    </xf>
    <xf numFmtId="0" fontId="68" fillId="2" borderId="8" xfId="0" applyFont="1" applyFill="1" applyBorder="1" applyAlignment="1">
      <alignment vertical="center" wrapText="1"/>
    </xf>
    <xf numFmtId="0" fontId="71" fillId="2" borderId="2" xfId="0" applyFont="1" applyFill="1" applyBorder="1" applyAlignment="1" applyProtection="1">
      <alignment vertical="center"/>
      <protection locked="0"/>
      <extLst>
        <ext xmlns:xfpb="http://schemas.microsoft.com/office/spreadsheetml/2022/featurepropertybag" uri="{C7286773-470A-42A8-94C5-96B5CB345126}">
          <xfpb:xfComplement i="0"/>
        </ext>
      </extLst>
    </xf>
    <xf numFmtId="0" fontId="68" fillId="2" borderId="7" xfId="0" applyFont="1" applyFill="1" applyBorder="1" applyAlignment="1">
      <alignment vertical="center" wrapText="1"/>
    </xf>
    <xf numFmtId="0" fontId="71" fillId="2" borderId="9" xfId="0" applyFont="1" applyFill="1" applyBorder="1" applyAlignment="1" applyProtection="1">
      <alignment vertical="center"/>
      <protection locked="0"/>
      <extLst>
        <ext xmlns:xfpb="http://schemas.microsoft.com/office/spreadsheetml/2022/featurepropertybag" uri="{C7286773-470A-42A8-94C5-96B5CB345126}">
          <xfpb:xfComplement i="0"/>
        </ext>
      </extLst>
    </xf>
    <xf numFmtId="0" fontId="72" fillId="2" borderId="9" xfId="0" applyFont="1" applyFill="1" applyBorder="1" applyAlignment="1">
      <alignment vertical="center" wrapText="1"/>
    </xf>
    <xf numFmtId="0" fontId="68" fillId="2" borderId="7" xfId="0" applyFont="1" applyFill="1" applyBorder="1" applyAlignment="1">
      <alignment vertical="top" wrapText="1"/>
    </xf>
    <xf numFmtId="0" fontId="68" fillId="2" borderId="0" xfId="0" applyFont="1" applyFill="1" applyAlignment="1">
      <alignment wrapText="1"/>
    </xf>
    <xf numFmtId="0" fontId="68" fillId="2" borderId="7" xfId="0" applyFont="1" applyFill="1" applyBorder="1" applyAlignment="1">
      <alignment wrapText="1"/>
    </xf>
    <xf numFmtId="0" fontId="70" fillId="0" borderId="0" xfId="0" applyFont="1" applyAlignment="1">
      <alignment vertical="top"/>
    </xf>
    <xf numFmtId="0" fontId="13" fillId="0" borderId="0" xfId="0" applyFont="1" applyAlignment="1">
      <alignment vertical="center"/>
    </xf>
    <xf numFmtId="0" fontId="41" fillId="0" borderId="0" xfId="0" applyFont="1"/>
    <xf numFmtId="0" fontId="42" fillId="0" borderId="0" xfId="0" applyFont="1"/>
    <xf numFmtId="0" fontId="43" fillId="0" borderId="0" xfId="0" applyFont="1"/>
    <xf numFmtId="0" fontId="70" fillId="0" borderId="0" xfId="0" applyFont="1" applyAlignment="1">
      <alignment vertical="top" wrapText="1"/>
    </xf>
    <xf numFmtId="0" fontId="40" fillId="0" borderId="0" xfId="0" applyFont="1" applyAlignment="1">
      <alignment vertical="top" wrapText="1"/>
    </xf>
    <xf numFmtId="0" fontId="44" fillId="0" borderId="0" xfId="0" applyFont="1" applyAlignment="1">
      <alignment vertical="top" wrapText="1"/>
    </xf>
    <xf numFmtId="0" fontId="45" fillId="0" borderId="0" xfId="0" applyFont="1"/>
    <xf numFmtId="0" fontId="46" fillId="0" borderId="0" xfId="0" applyFont="1"/>
    <xf numFmtId="0" fontId="47" fillId="0" borderId="0" xfId="0" applyFont="1"/>
    <xf numFmtId="0" fontId="70" fillId="0" borderId="0" xfId="0" applyFont="1" applyAlignment="1">
      <alignment vertical="center" wrapText="1"/>
    </xf>
    <xf numFmtId="0" fontId="48" fillId="0" borderId="0" xfId="0" applyFont="1" applyAlignment="1">
      <alignment vertical="center" wrapText="1"/>
    </xf>
    <xf numFmtId="0" fontId="49" fillId="0" borderId="0" xfId="0" applyFont="1" applyAlignment="1">
      <alignment vertical="center" wrapText="1"/>
    </xf>
    <xf numFmtId="0" fontId="40" fillId="0" borderId="0" xfId="0" applyFont="1" applyAlignment="1">
      <alignment vertical="center" wrapText="1"/>
    </xf>
    <xf numFmtId="0" fontId="40" fillId="0" borderId="0" xfId="0" applyFont="1" applyAlignment="1">
      <alignment wrapText="1"/>
    </xf>
    <xf numFmtId="0" fontId="48" fillId="0" borderId="0" xfId="0" applyFont="1" applyAlignment="1">
      <alignment vertical="center"/>
    </xf>
    <xf numFmtId="0" fontId="48" fillId="0" borderId="0" xfId="0" applyFont="1" applyAlignment="1">
      <alignment vertical="top"/>
    </xf>
    <xf numFmtId="0" fontId="70" fillId="0" borderId="0" xfId="0" applyFont="1" applyAlignment="1">
      <alignment wrapText="1"/>
    </xf>
    <xf numFmtId="0" fontId="44" fillId="0" borderId="0" xfId="0" applyFont="1" applyAlignment="1">
      <alignment vertical="top"/>
    </xf>
    <xf numFmtId="0" fontId="49" fillId="0" borderId="0" xfId="0" applyFont="1" applyAlignment="1">
      <alignment vertical="top"/>
    </xf>
    <xf numFmtId="0" fontId="96" fillId="0" borderId="0" xfId="0" applyFont="1" applyAlignment="1">
      <alignment vertical="center" wrapText="1"/>
    </xf>
    <xf numFmtId="0" fontId="51" fillId="0" borderId="0" xfId="0" applyFont="1"/>
    <xf numFmtId="0" fontId="52" fillId="0" borderId="0" xfId="0" applyFont="1"/>
    <xf numFmtId="0" fontId="40" fillId="0" borderId="0" xfId="0" applyFont="1" applyAlignment="1">
      <alignment vertical="top"/>
    </xf>
    <xf numFmtId="0" fontId="96" fillId="0" borderId="0" xfId="0" applyFont="1" applyAlignment="1">
      <alignment vertical="top"/>
    </xf>
    <xf numFmtId="0" fontId="106" fillId="0" borderId="0" xfId="0" applyFont="1" applyAlignment="1">
      <alignment vertical="top" wrapText="1"/>
    </xf>
    <xf numFmtId="0" fontId="47" fillId="0" borderId="0" xfId="0" applyFont="1" applyAlignment="1">
      <alignment vertical="center" wrapText="1"/>
    </xf>
    <xf numFmtId="0" fontId="44" fillId="0" borderId="0" xfId="0" applyFont="1" applyAlignment="1">
      <alignment horizontal="left" vertical="top" wrapText="1"/>
    </xf>
    <xf numFmtId="0" fontId="96" fillId="0" borderId="0" xfId="0" applyFont="1" applyAlignment="1">
      <alignment horizontal="left" vertical="top" wrapText="1"/>
    </xf>
    <xf numFmtId="0" fontId="96" fillId="0" borderId="0" xfId="0" applyFont="1" applyAlignment="1">
      <alignment vertical="top" wrapText="1"/>
    </xf>
    <xf numFmtId="0" fontId="44" fillId="0" borderId="0" xfId="0" applyFont="1" applyAlignment="1">
      <alignment horizontal="left" vertical="top" indent="3"/>
    </xf>
    <xf numFmtId="0" fontId="53" fillId="0" borderId="0" xfId="0" applyFont="1"/>
    <xf numFmtId="0" fontId="54" fillId="0" borderId="0" xfId="0" applyFont="1"/>
    <xf numFmtId="0" fontId="50" fillId="0" borderId="0" xfId="0" applyFont="1" applyAlignment="1">
      <alignment vertical="top" wrapText="1"/>
    </xf>
    <xf numFmtId="0" fontId="55" fillId="0" borderId="0" xfId="0" applyFont="1"/>
    <xf numFmtId="0" fontId="44" fillId="2" borderId="16" xfId="0" applyFont="1" applyFill="1" applyBorder="1" applyProtection="1">
      <protection locked="0"/>
    </xf>
    <xf numFmtId="0" fontId="51" fillId="2" borderId="0" xfId="0" applyFont="1" applyFill="1"/>
    <xf numFmtId="0" fontId="43" fillId="2" borderId="0" xfId="0" applyFont="1" applyFill="1"/>
    <xf numFmtId="0" fontId="70" fillId="2" borderId="0" xfId="0" applyFont="1" applyFill="1"/>
    <xf numFmtId="0" fontId="39" fillId="2" borderId="28" xfId="0" applyFont="1" applyFill="1" applyBorder="1"/>
    <xf numFmtId="0" fontId="40" fillId="2" borderId="0" xfId="0" applyFont="1" applyFill="1" applyAlignment="1">
      <alignment vertical="top"/>
    </xf>
    <xf numFmtId="0" fontId="81" fillId="2" borderId="0" xfId="0" applyFont="1" applyFill="1" applyAlignment="1">
      <alignment vertical="top"/>
    </xf>
    <xf numFmtId="0" fontId="59" fillId="3" borderId="0" xfId="0" applyFont="1" applyFill="1"/>
    <xf numFmtId="0" fontId="78" fillId="9" borderId="2" xfId="0" applyFont="1" applyFill="1" applyBorder="1" applyAlignment="1">
      <alignment horizontal="left" vertical="center" wrapText="1"/>
    </xf>
    <xf numFmtId="0" fontId="84" fillId="9" borderId="2" xfId="0" applyFont="1" applyFill="1" applyBorder="1" applyAlignment="1">
      <alignment horizontal="left" vertical="center"/>
    </xf>
    <xf numFmtId="0" fontId="78" fillId="9" borderId="0" xfId="0" applyFont="1" applyFill="1" applyAlignment="1">
      <alignment horizontal="left" vertical="center"/>
    </xf>
    <xf numFmtId="0" fontId="78" fillId="9" borderId="0" xfId="0" applyFont="1" applyFill="1" applyAlignment="1">
      <alignment horizontal="left" vertical="center" wrapText="1"/>
    </xf>
    <xf numFmtId="0" fontId="78" fillId="0" borderId="14" xfId="0" applyFont="1" applyBorder="1" applyAlignment="1">
      <alignment horizontal="left" vertical="center" wrapText="1"/>
    </xf>
    <xf numFmtId="0" fontId="68" fillId="6" borderId="18" xfId="0" applyFont="1" applyFill="1" applyBorder="1"/>
    <xf numFmtId="0" fontId="63" fillId="5" borderId="0" xfId="0" applyFont="1" applyFill="1" applyAlignment="1">
      <alignment horizontal="left" vertical="center" wrapText="1"/>
    </xf>
    <xf numFmtId="0" fontId="68" fillId="2" borderId="0" xfId="0" applyFont="1" applyFill="1" applyAlignment="1">
      <alignment horizontal="left" vertical="center"/>
    </xf>
    <xf numFmtId="0" fontId="67" fillId="10" borderId="8" xfId="0" applyFont="1" applyFill="1" applyBorder="1" applyAlignment="1">
      <alignment horizontal="center" vertical="center"/>
    </xf>
    <xf numFmtId="0" fontId="67" fillId="10" borderId="8" xfId="0" applyFont="1" applyFill="1" applyBorder="1" applyAlignment="1">
      <alignment horizontal="left" vertical="center" wrapText="1"/>
    </xf>
    <xf numFmtId="0" fontId="68" fillId="10" borderId="9" xfId="0" applyFont="1" applyFill="1" applyBorder="1" applyAlignment="1">
      <alignment vertical="center" wrapText="1"/>
    </xf>
    <xf numFmtId="0" fontId="68" fillId="0" borderId="3" xfId="0" applyFont="1" applyBorder="1" applyAlignment="1">
      <alignment vertical="center" wrapText="1"/>
    </xf>
    <xf numFmtId="0" fontId="68" fillId="6" borderId="14" xfId="0" applyFont="1" applyFill="1" applyBorder="1"/>
    <xf numFmtId="0" fontId="85" fillId="10" borderId="2" xfId="0" applyFont="1" applyFill="1" applyBorder="1"/>
    <xf numFmtId="0" fontId="70" fillId="10" borderId="0" xfId="0" applyFont="1" applyFill="1" applyAlignment="1">
      <alignment vertical="top" wrapText="1"/>
    </xf>
    <xf numFmtId="0" fontId="68" fillId="10" borderId="2" xfId="0" applyFont="1" applyFill="1" applyBorder="1" applyAlignment="1">
      <alignment vertical="center" wrapText="1"/>
    </xf>
    <xf numFmtId="0" fontId="68" fillId="10" borderId="2" xfId="0" applyFont="1" applyFill="1" applyBorder="1"/>
    <xf numFmtId="0" fontId="86" fillId="10" borderId="0" xfId="0" applyFont="1" applyFill="1" applyAlignment="1">
      <alignment vertical="top" wrapText="1"/>
    </xf>
    <xf numFmtId="0" fontId="68" fillId="10" borderId="2" xfId="0" applyFont="1" applyFill="1" applyBorder="1" applyAlignment="1">
      <alignment wrapText="1"/>
    </xf>
    <xf numFmtId="0" fontId="68" fillId="4" borderId="2" xfId="0" applyFont="1" applyFill="1" applyBorder="1"/>
    <xf numFmtId="0" fontId="63" fillId="10" borderId="0" xfId="0" applyFont="1" applyFill="1" applyAlignment="1">
      <alignment horizontal="left" vertical="top" wrapText="1"/>
    </xf>
    <xf numFmtId="0" fontId="68" fillId="2" borderId="2" xfId="0" applyFont="1" applyFill="1" applyBorder="1"/>
    <xf numFmtId="0" fontId="87" fillId="4" borderId="0" xfId="0" applyFont="1" applyFill="1" applyAlignment="1">
      <alignment vertical="center" wrapText="1"/>
    </xf>
    <xf numFmtId="0" fontId="87" fillId="0" borderId="0" xfId="0" applyFont="1" applyAlignment="1">
      <alignment vertical="center" wrapText="1"/>
    </xf>
    <xf numFmtId="0" fontId="68" fillId="9" borderId="6" xfId="0" applyFont="1" applyFill="1" applyBorder="1"/>
    <xf numFmtId="0" fontId="86" fillId="0" borderId="3" xfId="0" applyFont="1" applyBorder="1" applyAlignment="1">
      <alignment vertical="center" wrapText="1"/>
    </xf>
    <xf numFmtId="0" fontId="68" fillId="5" borderId="10" xfId="0" applyFont="1" applyFill="1" applyBorder="1" applyAlignment="1">
      <alignment wrapText="1"/>
    </xf>
    <xf numFmtId="0" fontId="40" fillId="0" borderId="13" xfId="0" applyFont="1" applyBorder="1"/>
    <xf numFmtId="0" fontId="88" fillId="0" borderId="13" xfId="0" applyFont="1" applyBorder="1" applyAlignment="1">
      <alignment horizontal="left" vertical="center" wrapText="1"/>
    </xf>
    <xf numFmtId="0" fontId="74" fillId="0" borderId="13" xfId="0" applyFont="1" applyBorder="1" applyAlignment="1">
      <alignment vertical="center"/>
    </xf>
    <xf numFmtId="0" fontId="74" fillId="0" borderId="13" xfId="0" applyFont="1" applyBorder="1" applyAlignment="1">
      <alignment vertical="center" wrapText="1"/>
    </xf>
    <xf numFmtId="0" fontId="89" fillId="0" borderId="13" xfId="0" applyFont="1" applyBorder="1" applyAlignment="1">
      <alignment vertical="center" wrapText="1"/>
    </xf>
    <xf numFmtId="0" fontId="74" fillId="0" borderId="3" xfId="0" applyFont="1" applyBorder="1" applyAlignment="1">
      <alignment vertical="center" wrapText="1"/>
    </xf>
    <xf numFmtId="0" fontId="40" fillId="6" borderId="14" xfId="0" applyFont="1" applyFill="1" applyBorder="1"/>
    <xf numFmtId="0" fontId="40" fillId="5" borderId="0" xfId="0" applyFont="1" applyFill="1" applyAlignment="1">
      <alignment wrapText="1"/>
    </xf>
    <xf numFmtId="0" fontId="78" fillId="9" borderId="15" xfId="0" applyFont="1" applyFill="1" applyBorder="1" applyAlignment="1">
      <alignment horizontal="left" vertical="center" wrapText="1"/>
    </xf>
    <xf numFmtId="0" fontId="65" fillId="0" borderId="3" xfId="0" applyFont="1" applyBorder="1" applyAlignment="1">
      <alignment horizontal="left" vertical="center" wrapText="1"/>
    </xf>
    <xf numFmtId="0" fontId="67" fillId="10" borderId="0" xfId="0" applyFont="1" applyFill="1" applyAlignment="1">
      <alignment horizontal="left" vertical="center" wrapText="1"/>
    </xf>
    <xf numFmtId="0" fontId="70" fillId="10" borderId="0" xfId="0" applyFont="1" applyFill="1" applyAlignment="1">
      <alignment horizontal="left" vertical="top" wrapText="1"/>
    </xf>
    <xf numFmtId="0" fontId="86" fillId="10" borderId="0" xfId="0" applyFont="1" applyFill="1" applyAlignment="1">
      <alignment horizontal="left" vertical="top" wrapText="1"/>
    </xf>
    <xf numFmtId="0" fontId="68" fillId="10" borderId="2" xfId="0" applyFont="1" applyFill="1" applyBorder="1" applyAlignment="1">
      <alignment vertical="top" wrapText="1"/>
    </xf>
    <xf numFmtId="0" fontId="81" fillId="4" borderId="2" xfId="0" applyFont="1" applyFill="1" applyBorder="1"/>
    <xf numFmtId="0" fontId="40" fillId="9" borderId="4" xfId="0" applyFont="1" applyFill="1" applyBorder="1"/>
    <xf numFmtId="0" fontId="40" fillId="6" borderId="3" xfId="0" applyFont="1" applyFill="1" applyBorder="1"/>
    <xf numFmtId="0" fontId="40" fillId="5" borderId="10" xfId="0" applyFont="1" applyFill="1" applyBorder="1" applyAlignment="1">
      <alignment wrapText="1"/>
    </xf>
    <xf numFmtId="0" fontId="40" fillId="5" borderId="8" xfId="0" applyFont="1" applyFill="1" applyBorder="1" applyAlignment="1">
      <alignment wrapText="1"/>
    </xf>
    <xf numFmtId="0" fontId="84" fillId="9" borderId="4" xfId="0" applyFont="1" applyFill="1" applyBorder="1" applyAlignment="1">
      <alignment horizontal="left" vertical="center"/>
    </xf>
    <xf numFmtId="0" fontId="78" fillId="9" borderId="5" xfId="0" applyFont="1" applyFill="1" applyBorder="1" applyAlignment="1">
      <alignment horizontal="left" vertical="center"/>
    </xf>
    <xf numFmtId="0" fontId="72" fillId="2" borderId="8" xfId="0" applyFont="1" applyFill="1" applyBorder="1" applyAlignment="1">
      <alignment vertical="center" wrapText="1"/>
    </xf>
    <xf numFmtId="0" fontId="68" fillId="10" borderId="0" xfId="0" applyFont="1" applyFill="1"/>
    <xf numFmtId="0" fontId="68" fillId="0" borderId="2" xfId="0" applyFont="1" applyBorder="1"/>
    <xf numFmtId="0" fontId="68" fillId="10" borderId="14" xfId="0" applyFont="1" applyFill="1" applyBorder="1" applyAlignment="1">
      <alignment vertical="center" wrapText="1"/>
    </xf>
    <xf numFmtId="0" fontId="87" fillId="0" borderId="14" xfId="0" applyFont="1" applyBorder="1" applyAlignment="1">
      <alignment vertical="center" wrapText="1"/>
    </xf>
    <xf numFmtId="0" fontId="68" fillId="6" borderId="3" xfId="0" applyFont="1" applyFill="1" applyBorder="1"/>
    <xf numFmtId="0" fontId="68" fillId="0" borderId="0" xfId="0" applyFont="1" applyAlignment="1">
      <alignment vertical="center" wrapText="1"/>
    </xf>
    <xf numFmtId="0" fontId="81" fillId="2" borderId="2" xfId="0" applyFont="1" applyFill="1" applyBorder="1"/>
    <xf numFmtId="0" fontId="90" fillId="2" borderId="0" xfId="0" applyFont="1" applyFill="1" applyAlignment="1">
      <alignment vertical="center" wrapText="1"/>
    </xf>
    <xf numFmtId="0" fontId="40" fillId="2" borderId="0" xfId="0" applyFont="1" applyFill="1" applyAlignment="1">
      <alignment wrapText="1"/>
    </xf>
    <xf numFmtId="0" fontId="40" fillId="9" borderId="6" xfId="0" applyFont="1" applyFill="1" applyBorder="1"/>
    <xf numFmtId="0" fontId="74" fillId="0" borderId="3" xfId="0" applyFont="1" applyBorder="1" applyAlignment="1">
      <alignment vertical="center"/>
    </xf>
    <xf numFmtId="0" fontId="65" fillId="0" borderId="13" xfId="0" applyFont="1" applyBorder="1" applyAlignment="1">
      <alignment horizontal="left" vertical="center" wrapText="1"/>
    </xf>
    <xf numFmtId="0" fontId="89" fillId="0" borderId="13" xfId="0" applyFont="1" applyBorder="1" applyAlignment="1">
      <alignment vertical="center"/>
    </xf>
    <xf numFmtId="0" fontId="74" fillId="0" borderId="0" xfId="0" applyFont="1" applyAlignment="1">
      <alignment vertical="center"/>
    </xf>
    <xf numFmtId="0" fontId="62" fillId="10" borderId="0" xfId="0" applyFont="1" applyFill="1"/>
    <xf numFmtId="0" fontId="61" fillId="10" borderId="0" xfId="0" applyFont="1" applyFill="1"/>
    <xf numFmtId="0" fontId="91" fillId="10" borderId="0" xfId="0" applyFont="1" applyFill="1"/>
    <xf numFmtId="0" fontId="62" fillId="10" borderId="3" xfId="0" applyFont="1" applyFill="1" applyBorder="1"/>
    <xf numFmtId="0" fontId="60" fillId="10" borderId="0" xfId="0" applyFont="1" applyFill="1" applyAlignment="1">
      <alignment vertical="center" wrapText="1"/>
    </xf>
    <xf numFmtId="0" fontId="60" fillId="0" borderId="0" xfId="0" applyFont="1" applyAlignment="1">
      <alignment vertical="center" wrapText="1"/>
    </xf>
    <xf numFmtId="0" fontId="62" fillId="10" borderId="9" xfId="0" applyFont="1" applyFill="1" applyBorder="1"/>
    <xf numFmtId="0" fontId="62" fillId="10" borderId="8" xfId="0" applyFont="1" applyFill="1" applyBorder="1"/>
    <xf numFmtId="0" fontId="91" fillId="10" borderId="8" xfId="0" applyFont="1" applyFill="1" applyBorder="1"/>
    <xf numFmtId="0" fontId="62" fillId="10" borderId="1" xfId="0" applyFont="1" applyFill="1" applyBorder="1"/>
    <xf numFmtId="0" fontId="62" fillId="13" borderId="0" xfId="0" applyFont="1" applyFill="1"/>
    <xf numFmtId="0" fontId="60" fillId="10" borderId="7" xfId="0" applyFont="1" applyFill="1" applyBorder="1" applyAlignment="1">
      <alignment vertical="center" wrapText="1"/>
    </xf>
    <xf numFmtId="0" fontId="74" fillId="0" borderId="5" xfId="0" applyFont="1" applyBorder="1" applyAlignment="1">
      <alignment vertical="center"/>
    </xf>
    <xf numFmtId="0" fontId="40" fillId="6" borderId="15" xfId="0" applyFont="1" applyFill="1" applyBorder="1"/>
    <xf numFmtId="0" fontId="60" fillId="13" borderId="7" xfId="0" applyFont="1" applyFill="1" applyBorder="1" applyAlignment="1">
      <alignment vertical="center" wrapText="1"/>
    </xf>
    <xf numFmtId="0" fontId="81" fillId="2" borderId="0" xfId="0" applyFont="1" applyFill="1"/>
    <xf numFmtId="0" fontId="39" fillId="2" borderId="0" xfId="0" applyFont="1" applyFill="1" applyAlignment="1">
      <alignment vertical="top"/>
    </xf>
    <xf numFmtId="0" fontId="39" fillId="2" borderId="28" xfId="0" applyFont="1" applyFill="1" applyBorder="1" applyAlignment="1">
      <alignment vertical="top"/>
    </xf>
    <xf numFmtId="0" fontId="40" fillId="2" borderId="11" xfId="0" applyFont="1" applyFill="1" applyBorder="1"/>
    <xf numFmtId="0" fontId="40" fillId="6" borderId="7" xfId="0" applyFont="1" applyFill="1" applyBorder="1"/>
    <xf numFmtId="0" fontId="67" fillId="8" borderId="9" xfId="0" applyFont="1" applyFill="1" applyBorder="1" applyAlignment="1">
      <alignment horizontal="left" vertical="center" wrapText="1"/>
    </xf>
    <xf numFmtId="0" fontId="94" fillId="19" borderId="9" xfId="0" applyFont="1" applyFill="1" applyBorder="1" applyAlignment="1">
      <alignment horizontal="center" vertical="center"/>
    </xf>
    <xf numFmtId="0" fontId="67" fillId="8" borderId="8" xfId="0" applyFont="1" applyFill="1" applyBorder="1" applyAlignment="1">
      <alignment horizontal="left" vertical="center"/>
    </xf>
    <xf numFmtId="0" fontId="63" fillId="19" borderId="9" xfId="0" applyFont="1" applyFill="1" applyBorder="1" applyAlignment="1">
      <alignment horizontal="left" vertical="center" wrapText="1"/>
    </xf>
    <xf numFmtId="0" fontId="65" fillId="0" borderId="2" xfId="0" applyFont="1" applyBorder="1" applyAlignment="1">
      <alignment horizontal="left" vertical="center" wrapText="1"/>
    </xf>
    <xf numFmtId="0" fontId="95" fillId="8" borderId="9" xfId="0" applyFont="1" applyFill="1" applyBorder="1" applyAlignment="1">
      <alignment horizontal="left" vertical="center"/>
    </xf>
    <xf numFmtId="0" fontId="92" fillId="0" borderId="0" xfId="0" applyFont="1" applyAlignment="1">
      <alignment horizontal="left" vertical="center"/>
    </xf>
    <xf numFmtId="0" fontId="72" fillId="6" borderId="18" xfId="0" applyFont="1" applyFill="1" applyBorder="1" applyAlignment="1">
      <alignment horizontal="left" vertical="center"/>
    </xf>
    <xf numFmtId="0" fontId="72" fillId="2" borderId="0" xfId="0" applyFont="1" applyFill="1" applyAlignment="1">
      <alignment horizontal="left" vertical="center"/>
    </xf>
    <xf numFmtId="0" fontId="63" fillId="11" borderId="8" xfId="0" applyFont="1" applyFill="1" applyBorder="1" applyAlignment="1">
      <alignment horizontal="center" vertical="center"/>
    </xf>
    <xf numFmtId="0" fontId="63" fillId="11" borderId="8" xfId="0" applyFont="1" applyFill="1" applyBorder="1" applyAlignment="1">
      <alignment horizontal="left" vertical="center" wrapText="1"/>
    </xf>
    <xf numFmtId="0" fontId="33" fillId="2" borderId="9" xfId="0" applyFont="1" applyFill="1" applyBorder="1" applyAlignment="1">
      <alignment horizontal="center" vertical="center"/>
    </xf>
    <xf numFmtId="0" fontId="68" fillId="2" borderId="1" xfId="0" applyFont="1" applyFill="1" applyBorder="1" applyAlignment="1">
      <alignment vertical="center" wrapText="1"/>
    </xf>
    <xf numFmtId="0" fontId="68" fillId="12" borderId="9" xfId="0" applyFont="1" applyFill="1" applyBorder="1" applyAlignment="1">
      <alignment vertical="center" wrapText="1"/>
    </xf>
    <xf numFmtId="0" fontId="40" fillId="2" borderId="14" xfId="0" applyFont="1" applyFill="1" applyBorder="1"/>
    <xf numFmtId="0" fontId="68" fillId="2" borderId="1" xfId="0" applyFont="1" applyFill="1" applyBorder="1"/>
    <xf numFmtId="0" fontId="72" fillId="0" borderId="2" xfId="0" applyFont="1" applyBorder="1" applyAlignment="1">
      <alignment vertical="center" wrapText="1"/>
    </xf>
    <xf numFmtId="0" fontId="68" fillId="2" borderId="8" xfId="0" applyFont="1" applyFill="1" applyBorder="1"/>
    <xf numFmtId="0" fontId="40" fillId="11" borderId="2" xfId="0" applyFont="1" applyFill="1" applyBorder="1"/>
    <xf numFmtId="0" fontId="96" fillId="11" borderId="0" xfId="0" applyFont="1" applyFill="1" applyAlignment="1">
      <alignment vertical="top" wrapText="1"/>
    </xf>
    <xf numFmtId="0" fontId="68" fillId="2" borderId="3" xfId="0" applyFont="1" applyFill="1" applyBorder="1" applyAlignment="1">
      <alignment vertical="center" wrapText="1"/>
    </xf>
    <xf numFmtId="0" fontId="68" fillId="12" borderId="2" xfId="0" applyFont="1" applyFill="1" applyBorder="1" applyAlignment="1">
      <alignment vertical="center" wrapText="1"/>
    </xf>
    <xf numFmtId="0" fontId="32" fillId="2" borderId="2" xfId="0" applyFont="1" applyFill="1" applyBorder="1" applyAlignment="1">
      <alignment horizontal="center" vertical="center" wrapText="1"/>
    </xf>
    <xf numFmtId="0" fontId="72" fillId="0" borderId="0" xfId="0" applyFont="1" applyAlignment="1">
      <alignment vertical="center" wrapText="1"/>
    </xf>
    <xf numFmtId="0" fontId="74" fillId="11" borderId="0" xfId="0" applyFont="1" applyFill="1" applyAlignment="1">
      <alignment vertical="top" wrapText="1"/>
    </xf>
    <xf numFmtId="0" fontId="75" fillId="11" borderId="0" xfId="0" applyFont="1" applyFill="1" applyAlignment="1">
      <alignment vertical="top" wrapText="1"/>
    </xf>
    <xf numFmtId="0" fontId="72" fillId="12" borderId="2" xfId="0" applyFont="1" applyFill="1" applyBorder="1" applyAlignment="1">
      <alignment vertical="center" wrapText="1"/>
    </xf>
    <xf numFmtId="0" fontId="66" fillId="11" borderId="0" xfId="0" applyFont="1" applyFill="1" applyAlignment="1">
      <alignment horizontal="left" vertical="top" wrapText="1"/>
    </xf>
    <xf numFmtId="0" fontId="40" fillId="12" borderId="2" xfId="0" applyFont="1" applyFill="1" applyBorder="1" applyAlignment="1">
      <alignment vertical="center" wrapText="1"/>
    </xf>
    <xf numFmtId="0" fontId="40" fillId="11" borderId="4" xfId="0" applyFont="1" applyFill="1" applyBorder="1"/>
    <xf numFmtId="0" fontId="66" fillId="11" borderId="7" xfId="0" applyFont="1" applyFill="1" applyBorder="1" applyAlignment="1">
      <alignment horizontal="left" vertical="top" wrapText="1"/>
    </xf>
    <xf numFmtId="0" fontId="72" fillId="2" borderId="7" xfId="0" applyFont="1" applyFill="1" applyBorder="1" applyAlignment="1">
      <alignment vertical="center" wrapText="1"/>
    </xf>
    <xf numFmtId="0" fontId="68" fillId="12" borderId="4" xfId="0" applyFont="1" applyFill="1" applyBorder="1" applyAlignment="1">
      <alignment vertical="center" wrapText="1"/>
    </xf>
    <xf numFmtId="0" fontId="72" fillId="12" borderId="4" xfId="0" applyFont="1" applyFill="1" applyBorder="1" applyAlignment="1">
      <alignment vertical="center" wrapText="1"/>
    </xf>
    <xf numFmtId="0" fontId="40" fillId="12" borderId="4" xfId="0" applyFont="1" applyFill="1" applyBorder="1" applyAlignment="1">
      <alignment vertical="center" wrapText="1"/>
    </xf>
    <xf numFmtId="0" fontId="40" fillId="8" borderId="6" xfId="0" applyFont="1" applyFill="1" applyBorder="1"/>
    <xf numFmtId="0" fontId="69" fillId="8" borderId="10" xfId="0" applyFont="1" applyFill="1" applyBorder="1" applyAlignment="1">
      <alignment horizontal="left" vertical="center" wrapText="1"/>
    </xf>
    <xf numFmtId="0" fontId="92" fillId="0" borderId="8" xfId="0" applyFont="1" applyBorder="1" applyAlignment="1">
      <alignment horizontal="left" vertical="center" wrapText="1"/>
    </xf>
    <xf numFmtId="0" fontId="74" fillId="0" borderId="8" xfId="0" applyFont="1" applyBorder="1" applyAlignment="1">
      <alignment vertical="center"/>
    </xf>
    <xf numFmtId="0" fontId="67" fillId="8" borderId="25" xfId="0" applyFont="1" applyFill="1" applyBorder="1" applyAlignment="1">
      <alignment horizontal="left" vertical="center" wrapText="1"/>
    </xf>
    <xf numFmtId="0" fontId="95" fillId="8" borderId="6" xfId="0" applyFont="1" applyFill="1" applyBorder="1" applyAlignment="1">
      <alignment horizontal="left" vertical="center"/>
    </xf>
    <xf numFmtId="0" fontId="67" fillId="8" borderId="13" xfId="0" applyFont="1" applyFill="1" applyBorder="1" applyAlignment="1">
      <alignment horizontal="left" vertical="center"/>
    </xf>
    <xf numFmtId="0" fontId="63" fillId="11" borderId="0" xfId="0" applyFont="1" applyFill="1" applyAlignment="1">
      <alignment horizontal="left" vertical="center" wrapText="1"/>
    </xf>
    <xf numFmtId="0" fontId="63" fillId="12" borderId="9" xfId="0" applyFont="1" applyFill="1" applyBorder="1" applyAlignment="1">
      <alignment horizontal="left" wrapText="1"/>
    </xf>
    <xf numFmtId="0" fontId="66" fillId="0" borderId="2" xfId="0" applyFont="1" applyBorder="1" applyAlignment="1">
      <alignment horizontal="left" wrapText="1"/>
    </xf>
    <xf numFmtId="0" fontId="40" fillId="2" borderId="9" xfId="0" applyFont="1" applyFill="1" applyBorder="1"/>
    <xf numFmtId="0" fontId="63" fillId="2" borderId="8" xfId="0" applyFont="1" applyFill="1" applyBorder="1" applyAlignment="1">
      <alignment horizontal="left" wrapText="1"/>
    </xf>
    <xf numFmtId="0" fontId="63" fillId="2" borderId="0" xfId="0" applyFont="1" applyFill="1" applyAlignment="1">
      <alignment horizontal="left" wrapText="1"/>
    </xf>
    <xf numFmtId="0" fontId="66" fillId="0" borderId="0" xfId="0" applyFont="1" applyAlignment="1">
      <alignment horizontal="left" wrapText="1"/>
    </xf>
    <xf numFmtId="0" fontId="96" fillId="11" borderId="0" xfId="0" applyFont="1" applyFill="1" applyAlignment="1">
      <alignment horizontal="left" vertical="top" wrapText="1"/>
    </xf>
    <xf numFmtId="0" fontId="74" fillId="11" borderId="0" xfId="0" applyFont="1" applyFill="1" applyAlignment="1">
      <alignment horizontal="left" vertical="top" wrapText="1"/>
    </xf>
    <xf numFmtId="0" fontId="63" fillId="12" borderId="2" xfId="0" applyFont="1" applyFill="1" applyBorder="1" applyAlignment="1">
      <alignment horizontal="left" wrapText="1"/>
    </xf>
    <xf numFmtId="0" fontId="40" fillId="2" borderId="7" xfId="0" applyFont="1" applyFill="1" applyBorder="1" applyAlignment="1">
      <alignment wrapText="1"/>
    </xf>
    <xf numFmtId="0" fontId="40" fillId="2" borderId="7" xfId="0" applyFont="1" applyFill="1" applyBorder="1"/>
    <xf numFmtId="0" fontId="67" fillId="8" borderId="1" xfId="0" applyFont="1" applyFill="1" applyBorder="1" applyAlignment="1">
      <alignment horizontal="left" vertical="center"/>
    </xf>
    <xf numFmtId="0" fontId="63" fillId="2" borderId="1" xfId="0" applyFont="1" applyFill="1" applyBorder="1" applyAlignment="1">
      <alignment horizontal="left" wrapText="1"/>
    </xf>
    <xf numFmtId="0" fontId="40" fillId="11" borderId="0" xfId="0" applyFont="1" applyFill="1"/>
    <xf numFmtId="0" fontId="68" fillId="2" borderId="3" xfId="0" applyFont="1" applyFill="1" applyBorder="1"/>
    <xf numFmtId="0" fontId="63" fillId="2" borderId="3" xfId="0" applyFont="1" applyFill="1" applyBorder="1" applyAlignment="1">
      <alignment horizontal="left" wrapText="1"/>
    </xf>
    <xf numFmtId="0" fontId="72" fillId="2" borderId="5" xfId="0" applyFont="1" applyFill="1" applyBorder="1" applyAlignment="1">
      <alignment vertical="center" wrapText="1"/>
    </xf>
    <xf numFmtId="0" fontId="62" fillId="12" borderId="9" xfId="0" applyFont="1" applyFill="1" applyBorder="1"/>
    <xf numFmtId="0" fontId="61" fillId="12" borderId="8" xfId="0" applyFont="1" applyFill="1" applyBorder="1"/>
    <xf numFmtId="0" fontId="62" fillId="12" borderId="8" xfId="0" applyFont="1" applyFill="1" applyBorder="1"/>
    <xf numFmtId="0" fontId="62" fillId="12" borderId="1" xfId="0" applyFont="1" applyFill="1" applyBorder="1"/>
    <xf numFmtId="0" fontId="60" fillId="12" borderId="2" xfId="0" applyFont="1" applyFill="1" applyBorder="1" applyAlignment="1">
      <alignment vertical="center" wrapText="1"/>
    </xf>
    <xf numFmtId="0" fontId="60" fillId="12" borderId="4" xfId="0" applyFont="1" applyFill="1" applyBorder="1" applyAlignment="1">
      <alignment vertical="center" wrapText="1"/>
    </xf>
    <xf numFmtId="0" fontId="56" fillId="2" borderId="0" xfId="0" applyFont="1" applyFill="1" applyProtection="1">
      <protection hidden="1"/>
    </xf>
    <xf numFmtId="0" fontId="75" fillId="2" borderId="0" xfId="0" applyFont="1" applyFill="1" applyAlignment="1" applyProtection="1">
      <alignment vertical="top" wrapText="1"/>
      <protection hidden="1"/>
    </xf>
    <xf numFmtId="0" fontId="56" fillId="2" borderId="0" xfId="0" applyFont="1" applyFill="1" applyAlignment="1" applyProtection="1">
      <alignment vertical="center" wrapText="1"/>
      <protection hidden="1"/>
    </xf>
    <xf numFmtId="0" fontId="59" fillId="2" borderId="2" xfId="0" applyFont="1" applyFill="1" applyBorder="1" applyAlignment="1" applyProtection="1">
      <alignment horizontal="center" vertical="center" wrapText="1"/>
      <protection hidden="1"/>
    </xf>
    <xf numFmtId="0" fontId="59" fillId="2" borderId="0" xfId="0" applyFont="1" applyFill="1" applyAlignment="1" applyProtection="1">
      <alignment horizontal="center" vertical="center" wrapText="1"/>
      <protection hidden="1"/>
    </xf>
    <xf numFmtId="0" fontId="87" fillId="2" borderId="0" xfId="0" applyFont="1" applyFill="1" applyAlignment="1" applyProtection="1">
      <alignment vertical="center" wrapText="1"/>
      <protection hidden="1"/>
    </xf>
    <xf numFmtId="0" fontId="87" fillId="4" borderId="0" xfId="0" applyFont="1" applyFill="1" applyAlignment="1" applyProtection="1">
      <alignment vertical="center" wrapText="1"/>
      <protection hidden="1"/>
    </xf>
    <xf numFmtId="0" fontId="87" fillId="2" borderId="0" xfId="0" applyFont="1" applyFill="1" applyAlignment="1" applyProtection="1">
      <alignment wrapText="1"/>
      <protection hidden="1"/>
    </xf>
    <xf numFmtId="0" fontId="97" fillId="2" borderId="0" xfId="0" applyFont="1" applyFill="1" applyAlignment="1" applyProtection="1">
      <alignment vertical="center" wrapText="1"/>
      <protection hidden="1"/>
    </xf>
    <xf numFmtId="0" fontId="27" fillId="2" borderId="8" xfId="0" applyFont="1" applyFill="1" applyBorder="1" applyProtection="1">
      <protection hidden="1"/>
    </xf>
    <xf numFmtId="0" fontId="27" fillId="2" borderId="1" xfId="0" applyFont="1" applyFill="1" applyBorder="1" applyProtection="1">
      <protection hidden="1"/>
    </xf>
    <xf numFmtId="0" fontId="1" fillId="2" borderId="0" xfId="0" applyFont="1" applyFill="1" applyProtection="1">
      <protection hidden="1"/>
    </xf>
    <xf numFmtId="0" fontId="98" fillId="2" borderId="2" xfId="0" applyFont="1" applyFill="1" applyBorder="1" applyProtection="1">
      <protection hidden="1"/>
    </xf>
    <xf numFmtId="0" fontId="28" fillId="2" borderId="0" xfId="0" applyFont="1" applyFill="1" applyProtection="1">
      <protection hidden="1"/>
    </xf>
    <xf numFmtId="0" fontId="29" fillId="2" borderId="0" xfId="0" applyFont="1" applyFill="1" applyProtection="1">
      <protection hidden="1"/>
    </xf>
    <xf numFmtId="0" fontId="27" fillId="2" borderId="3" xfId="0" applyFont="1" applyFill="1" applyBorder="1" applyProtection="1">
      <protection hidden="1"/>
    </xf>
    <xf numFmtId="0" fontId="50" fillId="2" borderId="2" xfId="0" applyFont="1" applyFill="1" applyBorder="1" applyProtection="1">
      <protection hidden="1"/>
    </xf>
    <xf numFmtId="0" fontId="27" fillId="2" borderId="0" xfId="0" applyFont="1" applyFill="1" applyProtection="1">
      <protection hidden="1"/>
    </xf>
    <xf numFmtId="0" fontId="99" fillId="14" borderId="2" xfId="0" applyFont="1" applyFill="1" applyBorder="1" applyProtection="1">
      <protection hidden="1"/>
    </xf>
    <xf numFmtId="0" fontId="28" fillId="14" borderId="0" xfId="0" applyFont="1" applyFill="1" applyProtection="1">
      <protection hidden="1"/>
    </xf>
    <xf numFmtId="0" fontId="29" fillId="14" borderId="0" xfId="0" applyFont="1" applyFill="1" applyProtection="1">
      <protection hidden="1"/>
    </xf>
    <xf numFmtId="0" fontId="27" fillId="14" borderId="3" xfId="0" applyFont="1" applyFill="1" applyBorder="1" applyProtection="1">
      <protection hidden="1"/>
    </xf>
    <xf numFmtId="0" fontId="50" fillId="2" borderId="2" xfId="0" applyFont="1" applyFill="1" applyBorder="1" applyAlignment="1" applyProtection="1">
      <alignment vertical="center" wrapText="1"/>
      <protection hidden="1"/>
    </xf>
    <xf numFmtId="0" fontId="1" fillId="21" borderId="22" xfId="0" applyFont="1" applyFill="1" applyBorder="1" applyProtection="1">
      <protection hidden="1"/>
    </xf>
    <xf numFmtId="0" fontId="72" fillId="2" borderId="0" xfId="0" applyFont="1" applyFill="1" applyAlignment="1" applyProtection="1">
      <alignment horizontal="left" vertical="center"/>
      <protection hidden="1"/>
    </xf>
    <xf numFmtId="0" fontId="27" fillId="2" borderId="3" xfId="0" applyFont="1" applyFill="1" applyBorder="1" applyAlignment="1" applyProtection="1">
      <alignment vertical="center"/>
      <protection hidden="1"/>
    </xf>
    <xf numFmtId="0" fontId="1" fillId="7" borderId="23" xfId="0" applyFont="1" applyFill="1" applyBorder="1" applyProtection="1">
      <protection hidden="1"/>
    </xf>
    <xf numFmtId="0" fontId="1" fillId="3" borderId="23" xfId="0" applyFont="1" applyFill="1" applyBorder="1" applyProtection="1">
      <protection hidden="1"/>
    </xf>
    <xf numFmtId="0" fontId="1" fillId="7" borderId="22" xfId="0" applyFont="1" applyFill="1" applyBorder="1" applyProtection="1">
      <protection hidden="1"/>
    </xf>
    <xf numFmtId="0" fontId="1" fillId="3" borderId="22" xfId="0" applyFont="1" applyFill="1" applyBorder="1" applyProtection="1">
      <protection hidden="1"/>
    </xf>
    <xf numFmtId="0" fontId="99" fillId="15" borderId="2" xfId="0" applyFont="1" applyFill="1" applyBorder="1" applyProtection="1">
      <protection hidden="1"/>
    </xf>
    <xf numFmtId="0" fontId="5" fillId="15" borderId="0" xfId="0" applyFont="1" applyFill="1" applyProtection="1">
      <protection hidden="1"/>
    </xf>
    <xf numFmtId="0" fontId="27" fillId="15" borderId="0" xfId="0" applyFont="1" applyFill="1" applyAlignment="1" applyProtection="1">
      <alignment horizontal="right"/>
      <protection hidden="1"/>
    </xf>
    <xf numFmtId="0" fontId="27" fillId="15" borderId="3" xfId="0" applyFont="1" applyFill="1" applyBorder="1" applyProtection="1">
      <protection hidden="1"/>
    </xf>
    <xf numFmtId="0" fontId="1" fillId="9" borderId="22" xfId="0" applyFont="1" applyFill="1" applyBorder="1" applyProtection="1">
      <protection hidden="1"/>
    </xf>
    <xf numFmtId="0" fontId="1" fillId="10" borderId="22" xfId="0" applyFont="1" applyFill="1" applyBorder="1" applyProtection="1">
      <protection hidden="1"/>
    </xf>
    <xf numFmtId="0" fontId="99" fillId="16" borderId="2" xfId="0" applyFont="1" applyFill="1" applyBorder="1" applyProtection="1">
      <protection hidden="1"/>
    </xf>
    <xf numFmtId="0" fontId="1" fillId="16" borderId="0" xfId="0" applyFont="1" applyFill="1" applyProtection="1">
      <protection hidden="1"/>
    </xf>
    <xf numFmtId="0" fontId="27" fillId="16" borderId="0" xfId="0" applyFont="1" applyFill="1" applyAlignment="1" applyProtection="1">
      <alignment horizontal="right"/>
      <protection hidden="1"/>
    </xf>
    <xf numFmtId="0" fontId="27" fillId="16" borderId="3" xfId="0" applyFont="1" applyFill="1" applyBorder="1" applyProtection="1">
      <protection hidden="1"/>
    </xf>
    <xf numFmtId="0" fontId="1" fillId="8" borderId="22" xfId="0" applyFont="1" applyFill="1" applyBorder="1" applyProtection="1">
      <protection hidden="1"/>
    </xf>
    <xf numFmtId="0" fontId="1" fillId="19" borderId="22" xfId="0" applyFont="1" applyFill="1" applyBorder="1" applyProtection="1">
      <protection hidden="1"/>
    </xf>
    <xf numFmtId="0" fontId="1" fillId="11" borderId="22" xfId="0" applyFont="1" applyFill="1" applyBorder="1" applyProtection="1">
      <protection hidden="1"/>
    </xf>
    <xf numFmtId="0" fontId="1" fillId="0" borderId="0" xfId="0" applyFont="1" applyProtection="1">
      <protection hidden="1"/>
    </xf>
    <xf numFmtId="0" fontId="1" fillId="2" borderId="2" xfId="0" applyFont="1" applyFill="1" applyBorder="1" applyProtection="1">
      <protection hidden="1"/>
    </xf>
    <xf numFmtId="0" fontId="72" fillId="2" borderId="2" xfId="0" applyFont="1" applyFill="1" applyBorder="1" applyAlignment="1" applyProtection="1">
      <alignment horizontal="left" indent="7"/>
      <protection hidden="1"/>
    </xf>
    <xf numFmtId="0" fontId="40" fillId="2" borderId="0" xfId="0" applyFont="1" applyFill="1" applyProtection="1">
      <protection hidden="1"/>
    </xf>
    <xf numFmtId="0" fontId="72" fillId="2" borderId="0" xfId="0" applyFont="1" applyFill="1" applyProtection="1">
      <protection hidden="1"/>
    </xf>
    <xf numFmtId="0" fontId="102" fillId="2" borderId="2" xfId="0" applyFont="1" applyFill="1" applyBorder="1" applyAlignment="1" applyProtection="1">
      <alignment horizontal="left" indent="7"/>
      <protection hidden="1"/>
    </xf>
    <xf numFmtId="0" fontId="1" fillId="0" borderId="2" xfId="0" applyFont="1" applyBorder="1" applyProtection="1">
      <protection hidden="1"/>
    </xf>
    <xf numFmtId="0" fontId="1" fillId="2" borderId="19" xfId="0" applyFont="1" applyFill="1" applyBorder="1" applyProtection="1">
      <protection hidden="1"/>
    </xf>
    <xf numFmtId="0" fontId="1" fillId="2" borderId="20" xfId="0" applyFont="1" applyFill="1" applyBorder="1" applyProtection="1">
      <protection hidden="1"/>
    </xf>
    <xf numFmtId="0" fontId="27" fillId="2" borderId="20" xfId="0" applyFont="1" applyFill="1" applyBorder="1" applyProtection="1">
      <protection hidden="1"/>
    </xf>
    <xf numFmtId="0" fontId="27" fillId="2" borderId="21" xfId="0" applyFont="1" applyFill="1" applyBorder="1" applyProtection="1">
      <protection hidden="1"/>
    </xf>
    <xf numFmtId="0" fontId="101" fillId="2" borderId="0" xfId="0" applyFont="1" applyFill="1" applyProtection="1">
      <protection hidden="1"/>
    </xf>
    <xf numFmtId="0" fontId="103" fillId="2" borderId="0" xfId="0" applyFont="1" applyFill="1" applyProtection="1">
      <protection hidden="1"/>
    </xf>
    <xf numFmtId="0" fontId="8" fillId="2" borderId="0" xfId="0" applyFont="1" applyFill="1" applyProtection="1">
      <protection hidden="1"/>
    </xf>
    <xf numFmtId="0" fontId="50" fillId="0" borderId="2" xfId="0" applyFont="1" applyBorder="1" applyProtection="1">
      <protection hidden="1"/>
    </xf>
    <xf numFmtId="0" fontId="40" fillId="2" borderId="18" xfId="0" applyFont="1" applyFill="1" applyBorder="1" applyProtection="1">
      <protection hidden="1"/>
    </xf>
    <xf numFmtId="0" fontId="40" fillId="2" borderId="8" xfId="0" applyFont="1" applyFill="1" applyBorder="1" applyProtection="1">
      <protection hidden="1"/>
    </xf>
    <xf numFmtId="0" fontId="103" fillId="2" borderId="1" xfId="0" applyFont="1" applyFill="1" applyBorder="1" applyProtection="1">
      <protection hidden="1"/>
    </xf>
    <xf numFmtId="0" fontId="40" fillId="2" borderId="18" xfId="0" applyFont="1" applyFill="1" applyBorder="1" applyAlignment="1" applyProtection="1">
      <alignment horizontal="center" vertical="center"/>
      <protection hidden="1"/>
    </xf>
    <xf numFmtId="0" fontId="40" fillId="2" borderId="14" xfId="0" applyFont="1" applyFill="1" applyBorder="1" applyAlignment="1" applyProtection="1">
      <alignment horizontal="center" vertical="center"/>
      <protection hidden="1"/>
    </xf>
    <xf numFmtId="0" fontId="40" fillId="2" borderId="15" xfId="0" applyFont="1" applyFill="1" applyBorder="1" applyAlignment="1" applyProtection="1">
      <alignment horizontal="center" vertical="center"/>
      <protection hidden="1"/>
    </xf>
    <xf numFmtId="0" fontId="1" fillId="2" borderId="4" xfId="0" applyFont="1" applyFill="1" applyBorder="1" applyProtection="1">
      <protection hidden="1"/>
    </xf>
    <xf numFmtId="0" fontId="1" fillId="2" borderId="7" xfId="0" applyFont="1" applyFill="1" applyBorder="1" applyProtection="1">
      <protection hidden="1"/>
    </xf>
    <xf numFmtId="0" fontId="27" fillId="2" borderId="7" xfId="0" applyFont="1" applyFill="1" applyBorder="1" applyProtection="1">
      <protection hidden="1"/>
    </xf>
    <xf numFmtId="0" fontId="27" fillId="2" borderId="5" xfId="0" applyFont="1" applyFill="1" applyBorder="1" applyProtection="1">
      <protection hidden="1"/>
    </xf>
    <xf numFmtId="0" fontId="7" fillId="2" borderId="0" xfId="0" applyFont="1" applyFill="1" applyProtection="1">
      <protection hidden="1"/>
    </xf>
    <xf numFmtId="0" fontId="4" fillId="2" borderId="0" xfId="0" applyFont="1" applyFill="1" applyAlignment="1" applyProtection="1">
      <alignment vertical="top" wrapText="1"/>
      <protection hidden="1"/>
    </xf>
    <xf numFmtId="0" fontId="109" fillId="2" borderId="0" xfId="0" applyFont="1" applyFill="1"/>
    <xf numFmtId="0" fontId="110" fillId="2" borderId="0" xfId="0" applyFont="1" applyFill="1" applyAlignment="1">
      <alignment horizontal="left" vertical="center"/>
    </xf>
    <xf numFmtId="0" fontId="111" fillId="2" borderId="0" xfId="0" applyFont="1" applyFill="1"/>
    <xf numFmtId="0" fontId="111" fillId="2" borderId="0" xfId="0" applyFont="1" applyFill="1" applyProtection="1">
      <protection hidden="1"/>
    </xf>
    <xf numFmtId="0" fontId="112" fillId="2" borderId="0" xfId="0" applyFont="1" applyFill="1" applyProtection="1">
      <protection hidden="1"/>
    </xf>
    <xf numFmtId="0" fontId="109" fillId="2" borderId="0" xfId="0" applyFont="1" applyFill="1" applyAlignment="1">
      <alignment vertical="top"/>
    </xf>
    <xf numFmtId="0" fontId="113" fillId="2" borderId="0" xfId="0" applyFont="1" applyFill="1" applyAlignment="1">
      <alignment horizontal="left" vertical="center"/>
    </xf>
    <xf numFmtId="0" fontId="113" fillId="2" borderId="0" xfId="0" applyFont="1" applyFill="1"/>
    <xf numFmtId="0" fontId="114" fillId="2" borderId="0" xfId="0" applyFont="1" applyFill="1"/>
    <xf numFmtId="0" fontId="115" fillId="2" borderId="0" xfId="0" applyFont="1" applyFill="1" applyAlignment="1" applyProtection="1">
      <alignment horizontal="left" vertical="center"/>
      <protection hidden="1"/>
    </xf>
    <xf numFmtId="0" fontId="116" fillId="2" borderId="0" xfId="0" applyFont="1" applyFill="1" applyAlignment="1" applyProtection="1">
      <alignment horizontal="left" vertical="center"/>
      <protection hidden="1"/>
    </xf>
    <xf numFmtId="0" fontId="40" fillId="2" borderId="16" xfId="0" applyFont="1" applyFill="1" applyBorder="1" applyAlignment="1" applyProtection="1">
      <alignment wrapText="1"/>
      <protection locked="0"/>
    </xf>
    <xf numFmtId="14" fontId="40" fillId="2" borderId="16" xfId="0" applyNumberFormat="1" applyFont="1" applyFill="1" applyBorder="1" applyAlignment="1" applyProtection="1">
      <alignment wrapText="1"/>
      <protection locked="0"/>
    </xf>
    <xf numFmtId="0" fontId="100" fillId="2" borderId="2" xfId="0" applyFont="1" applyFill="1" applyBorder="1" applyAlignment="1" applyProtection="1">
      <alignment horizontal="center"/>
      <protection hidden="1"/>
    </xf>
    <xf numFmtId="0" fontId="117" fillId="9" borderId="10" xfId="0" applyFont="1" applyFill="1" applyBorder="1" applyAlignment="1">
      <alignment horizontal="left" vertical="center" wrapText="1"/>
    </xf>
    <xf numFmtId="0" fontId="117" fillId="9" borderId="7" xfId="0" applyFont="1" applyFill="1" applyBorder="1" applyAlignment="1">
      <alignment horizontal="left" vertical="center" wrapText="1"/>
    </xf>
    <xf numFmtId="0" fontId="99" fillId="9" borderId="10" xfId="0" applyFont="1" applyFill="1" applyBorder="1" applyAlignment="1">
      <alignment horizontal="left" vertical="center" wrapText="1"/>
    </xf>
    <xf numFmtId="0" fontId="70" fillId="10" borderId="0" xfId="0" applyFont="1" applyFill="1" applyAlignment="1">
      <alignment vertical="center" wrapText="1"/>
    </xf>
    <xf numFmtId="0" fontId="70" fillId="10" borderId="7" xfId="0" applyFont="1" applyFill="1" applyBorder="1" applyAlignment="1">
      <alignment vertical="center" wrapText="1"/>
    </xf>
    <xf numFmtId="0" fontId="106" fillId="7" borderId="1" xfId="0" applyFont="1" applyFill="1" applyBorder="1" applyAlignment="1">
      <alignment horizontal="left" vertical="center" wrapText="1"/>
    </xf>
    <xf numFmtId="0" fontId="70" fillId="3" borderId="0" xfId="0" applyFont="1" applyFill="1" applyAlignment="1">
      <alignment vertical="center" wrapText="1"/>
    </xf>
    <xf numFmtId="0" fontId="70" fillId="3" borderId="7" xfId="0" applyFont="1" applyFill="1" applyBorder="1" applyAlignment="1">
      <alignment vertical="center" wrapText="1"/>
    </xf>
    <xf numFmtId="0" fontId="70" fillId="12" borderId="7" xfId="0" applyFont="1" applyFill="1" applyBorder="1" applyAlignment="1">
      <alignment vertical="center" wrapText="1"/>
    </xf>
    <xf numFmtId="0" fontId="70" fillId="12" borderId="0" xfId="0" applyFont="1" applyFill="1" applyAlignment="1">
      <alignment vertical="center" wrapText="1"/>
    </xf>
    <xf numFmtId="0" fontId="13" fillId="2" borderId="0" xfId="0" applyFont="1" applyFill="1" applyAlignment="1">
      <alignment horizontal="left" vertical="center"/>
    </xf>
    <xf numFmtId="0" fontId="13" fillId="2" borderId="7" xfId="0" applyFont="1" applyFill="1" applyBorder="1" applyAlignment="1">
      <alignment horizontal="left" vertical="center"/>
    </xf>
    <xf numFmtId="0" fontId="108" fillId="2" borderId="6" xfId="0" applyFont="1" applyFill="1" applyBorder="1" applyAlignment="1" applyProtection="1">
      <alignment horizontal="left" vertical="center" wrapText="1"/>
      <protection locked="0"/>
    </xf>
    <xf numFmtId="0" fontId="108" fillId="2" borderId="13" xfId="0" applyFont="1" applyFill="1" applyBorder="1" applyAlignment="1" applyProtection="1">
      <alignment horizontal="left" vertical="center" wrapText="1"/>
      <protection locked="0"/>
    </xf>
    <xf numFmtId="0" fontId="108" fillId="2" borderId="10" xfId="0" applyFont="1" applyFill="1" applyBorder="1" applyAlignment="1" applyProtection="1">
      <alignment horizontal="left" vertical="center" wrapText="1"/>
      <protection locked="0"/>
    </xf>
    <xf numFmtId="0" fontId="39" fillId="2" borderId="0" xfId="0" applyFont="1" applyFill="1"/>
    <xf numFmtId="0" fontId="57" fillId="7" borderId="26" xfId="0" applyFont="1" applyFill="1" applyBorder="1" applyAlignment="1">
      <alignment vertical="center"/>
    </xf>
    <xf numFmtId="0" fontId="57" fillId="7" borderId="27" xfId="0" applyFont="1" applyFill="1" applyBorder="1" applyAlignment="1">
      <alignment vertical="center"/>
    </xf>
    <xf numFmtId="0" fontId="57" fillId="7" borderId="17" xfId="0" applyFont="1" applyFill="1" applyBorder="1" applyAlignment="1">
      <alignment vertical="center"/>
    </xf>
    <xf numFmtId="0" fontId="93" fillId="2" borderId="0" xfId="0" applyFont="1" applyFill="1"/>
    <xf numFmtId="0" fontId="70" fillId="2" borderId="0" xfId="0" applyFont="1" applyFill="1" applyAlignment="1">
      <alignment vertical="top"/>
    </xf>
    <xf numFmtId="0" fontId="108" fillId="2" borderId="9" xfId="0" applyFont="1" applyFill="1" applyBorder="1" applyAlignment="1" applyProtection="1">
      <alignment horizontal="left" vertical="center" wrapText="1"/>
      <protection locked="0"/>
    </xf>
    <xf numFmtId="0" fontId="108" fillId="2" borderId="8" xfId="0" applyFont="1" applyFill="1" applyBorder="1" applyAlignment="1" applyProtection="1">
      <alignment horizontal="left" vertical="center" wrapText="1"/>
      <protection locked="0"/>
    </xf>
    <xf numFmtId="0" fontId="108" fillId="2" borderId="1" xfId="0" applyFont="1" applyFill="1" applyBorder="1" applyAlignment="1" applyProtection="1">
      <alignment horizontal="left" vertical="center" wrapText="1"/>
      <protection locked="0"/>
    </xf>
    <xf numFmtId="0" fontId="82" fillId="9" borderId="26" xfId="0" applyFont="1" applyFill="1" applyBorder="1"/>
    <xf numFmtId="0" fontId="82" fillId="9" borderId="27" xfId="0" applyFont="1" applyFill="1" applyBorder="1"/>
    <xf numFmtId="0" fontId="82" fillId="9" borderId="17" xfId="0" applyFont="1" applyFill="1" applyBorder="1"/>
    <xf numFmtId="0" fontId="93" fillId="0" borderId="0" xfId="0" applyFont="1"/>
    <xf numFmtId="0" fontId="70" fillId="0" borderId="0" xfId="0" applyFont="1" applyAlignment="1">
      <alignment vertical="top"/>
    </xf>
    <xf numFmtId="0" fontId="108" fillId="2" borderId="4"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protection locked="0"/>
    </xf>
    <xf numFmtId="0" fontId="108" fillId="2" borderId="5" xfId="0" applyFont="1" applyFill="1" applyBorder="1" applyAlignment="1" applyProtection="1">
      <alignment horizontal="left" vertical="center" wrapText="1"/>
      <protection locked="0"/>
    </xf>
    <xf numFmtId="0" fontId="39" fillId="2" borderId="0" xfId="0" applyFont="1" applyFill="1" applyAlignment="1">
      <alignment vertical="top"/>
    </xf>
    <xf numFmtId="0" fontId="93" fillId="8" borderId="26" xfId="0" applyFont="1" applyFill="1" applyBorder="1" applyAlignment="1">
      <alignment vertical="top"/>
    </xf>
    <xf numFmtId="0" fontId="93" fillId="8" borderId="27" xfId="0" applyFont="1" applyFill="1" applyBorder="1" applyAlignment="1">
      <alignment vertical="top"/>
    </xf>
    <xf numFmtId="0" fontId="93" fillId="8" borderId="17" xfId="0" applyFont="1" applyFill="1" applyBorder="1" applyAlignment="1">
      <alignment vertical="top"/>
    </xf>
    <xf numFmtId="0" fontId="93" fillId="0" borderId="0" xfId="0" applyFont="1" applyAlignment="1">
      <alignment horizontal="left"/>
    </xf>
    <xf numFmtId="0" fontId="105" fillId="2" borderId="4" xfId="0" applyFont="1" applyFill="1" applyBorder="1" applyAlignment="1" applyProtection="1">
      <alignment horizontal="left" wrapText="1"/>
      <protection locked="0"/>
    </xf>
    <xf numFmtId="0" fontId="105" fillId="2" borderId="7" xfId="0" applyFont="1" applyFill="1" applyBorder="1" applyAlignment="1" applyProtection="1">
      <alignment horizontal="left" wrapText="1"/>
      <protection locked="0"/>
    </xf>
    <xf numFmtId="0" fontId="105" fillId="2" borderId="5" xfId="0" applyFont="1" applyFill="1" applyBorder="1" applyAlignment="1" applyProtection="1">
      <alignment horizontal="left" wrapText="1"/>
      <protection locked="0"/>
    </xf>
    <xf numFmtId="0" fontId="26" fillId="2" borderId="9" xfId="0" applyFont="1" applyFill="1" applyBorder="1" applyProtection="1">
      <protection hidden="1"/>
    </xf>
    <xf numFmtId="0" fontId="26" fillId="2" borderId="8" xfId="0" applyFont="1" applyFill="1" applyBorder="1" applyProtection="1">
      <protection hidden="1"/>
    </xf>
    <xf numFmtId="0" fontId="101" fillId="2" borderId="9" xfId="0" applyFont="1" applyFill="1" applyBorder="1" applyAlignment="1" applyProtection="1">
      <alignment horizontal="left" wrapText="1"/>
      <protection hidden="1"/>
    </xf>
    <xf numFmtId="0" fontId="101" fillId="2" borderId="8" xfId="0" applyFont="1" applyFill="1" applyBorder="1" applyAlignment="1" applyProtection="1">
      <alignment horizontal="left" wrapText="1"/>
      <protection hidden="1"/>
    </xf>
    <xf numFmtId="0" fontId="101" fillId="2" borderId="1" xfId="0" applyFont="1" applyFill="1" applyBorder="1" applyAlignment="1" applyProtection="1">
      <alignment horizontal="left" wrapText="1"/>
      <protection hidden="1"/>
    </xf>
    <xf numFmtId="0" fontId="104" fillId="2" borderId="2" xfId="0" applyFont="1" applyFill="1" applyBorder="1" applyAlignment="1" applyProtection="1">
      <alignment horizontal="left" wrapText="1"/>
      <protection locked="0"/>
    </xf>
    <xf numFmtId="0" fontId="104" fillId="2" borderId="0" xfId="0" applyFont="1" applyFill="1" applyAlignment="1" applyProtection="1">
      <alignment horizontal="left" wrapText="1"/>
      <protection locked="0"/>
    </xf>
    <xf numFmtId="0" fontId="104" fillId="2" borderId="3" xfId="0" applyFont="1" applyFill="1" applyBorder="1" applyAlignment="1" applyProtection="1">
      <alignment horizontal="left" wrapText="1"/>
      <protection locked="0"/>
    </xf>
    <xf numFmtId="0" fontId="105" fillId="2" borderId="2" xfId="0" applyFont="1" applyFill="1" applyBorder="1" applyAlignment="1" applyProtection="1">
      <alignment horizontal="left" wrapText="1"/>
      <protection locked="0"/>
    </xf>
    <xf numFmtId="0" fontId="105" fillId="2" borderId="0" xfId="0" applyFont="1" applyFill="1" applyAlignment="1" applyProtection="1">
      <alignment horizontal="left" wrapText="1"/>
      <protection locked="0"/>
    </xf>
    <xf numFmtId="0" fontId="105" fillId="2" borderId="3" xfId="0" applyFont="1" applyFill="1" applyBorder="1" applyAlignment="1" applyProtection="1">
      <alignment horizontal="left" wrapText="1"/>
      <protection locked="0"/>
    </xf>
    <xf numFmtId="0" fontId="0" fillId="3" borderId="16" xfId="0" applyFill="1" applyBorder="1" applyAlignment="1">
      <alignment horizontal="center" wrapText="1"/>
    </xf>
    <xf numFmtId="0" fontId="3" fillId="3" borderId="16"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0" fillId="3" borderId="26" xfId="0" applyFill="1" applyBorder="1" applyAlignment="1">
      <alignment horizontal="center"/>
    </xf>
    <xf numFmtId="0" fontId="0" fillId="3" borderId="27" xfId="0" applyFill="1" applyBorder="1" applyAlignment="1">
      <alignment horizontal="center"/>
    </xf>
    <xf numFmtId="0" fontId="0" fillId="3" borderId="17" xfId="0" applyFill="1" applyBorder="1" applyAlignment="1">
      <alignment horizontal="center"/>
    </xf>
  </cellXfs>
  <cellStyles count="1">
    <cellStyle name="Normal" xfId="0" builtinId="0"/>
  </cellStyles>
  <dxfs count="238">
    <dxf>
      <fill>
        <patternFill>
          <bgColor theme="8" tint="0.79998168889431442"/>
        </patternFill>
      </fill>
    </dxf>
    <dxf>
      <fill>
        <patternFill>
          <bgColor rgb="FFAFE028"/>
        </patternFill>
      </fill>
    </dxf>
    <dxf>
      <fill>
        <patternFill>
          <bgColor rgb="FF16B4D8"/>
        </patternFill>
      </fill>
    </dxf>
    <dxf>
      <fill>
        <patternFill>
          <bgColor theme="8" tint="0.79998168889431442"/>
        </patternFill>
      </fill>
    </dxf>
    <dxf>
      <fill>
        <patternFill>
          <bgColor rgb="FFAFE028"/>
        </patternFill>
      </fill>
    </dxf>
    <dxf>
      <fill>
        <patternFill>
          <bgColor theme="8" tint="0.79998168889431442"/>
        </patternFill>
      </fill>
    </dxf>
    <dxf>
      <fill>
        <patternFill>
          <bgColor rgb="FFAFE028"/>
        </patternFill>
      </fill>
    </dxf>
    <dxf>
      <fill>
        <patternFill>
          <bgColor theme="8" tint="0.79998168889431442"/>
        </patternFill>
      </fill>
    </dxf>
    <dxf>
      <fill>
        <patternFill>
          <bgColor theme="8" tint="0.79998168889431442"/>
        </patternFill>
      </fill>
    </dxf>
    <dxf>
      <fill>
        <patternFill>
          <bgColor rgb="FFAFE028"/>
        </patternFill>
      </fill>
    </dxf>
    <dxf>
      <fill>
        <patternFill>
          <bgColor rgb="FF008942"/>
        </patternFill>
      </fill>
    </dxf>
    <dxf>
      <fill>
        <patternFill>
          <bgColor theme="8" tint="0.79998168889431442"/>
        </patternFill>
      </fill>
    </dxf>
    <dxf>
      <fill>
        <patternFill>
          <bgColor rgb="FF008942"/>
        </patternFill>
      </fill>
    </dxf>
    <dxf>
      <fill>
        <patternFill>
          <bgColor theme="8" tint="0.79998168889431442"/>
        </patternFill>
      </fill>
    </dxf>
    <dxf>
      <fill>
        <patternFill>
          <bgColor rgb="FF008942"/>
        </patternFill>
      </fill>
    </dxf>
    <dxf>
      <fill>
        <patternFill>
          <bgColor theme="8" tint="0.79998168889431442"/>
        </patternFill>
      </fill>
    </dxf>
    <dxf>
      <fill>
        <patternFill>
          <bgColor rgb="FF008942"/>
        </patternFill>
      </fill>
    </dxf>
    <dxf>
      <fill>
        <patternFill>
          <bgColor theme="8" tint="0.79998168889431442"/>
        </patternFill>
      </fill>
    </dxf>
    <dxf>
      <fill>
        <patternFill>
          <bgColor rgb="FF16B4D8"/>
        </patternFill>
      </fill>
    </dxf>
    <dxf>
      <fill>
        <patternFill>
          <bgColor theme="8" tint="0.79998168889431442"/>
        </patternFill>
      </fill>
    </dxf>
    <dxf>
      <fill>
        <patternFill>
          <bgColor rgb="FF16B4D8"/>
        </patternFill>
      </fill>
    </dxf>
    <dxf>
      <fill>
        <patternFill>
          <bgColor theme="8" tint="0.79998168889431442"/>
        </patternFill>
      </fill>
    </dxf>
    <dxf>
      <font>
        <color rgb="FFBFBFBF"/>
      </font>
    </dxf>
    <dxf>
      <font>
        <color auto="1"/>
      </font>
      <fill>
        <patternFill>
          <bgColor theme="4"/>
        </patternFill>
      </fill>
    </dxf>
    <dxf>
      <fill>
        <patternFill>
          <bgColor rgb="FFFF8989"/>
        </patternFill>
      </fill>
    </dxf>
    <dxf>
      <fill>
        <patternFill>
          <bgColor rgb="FFFFFF8F"/>
        </patternFill>
      </fill>
    </dxf>
    <dxf>
      <font>
        <color auto="1"/>
      </font>
      <fill>
        <patternFill>
          <bgColor theme="4"/>
        </patternFill>
      </fill>
    </dxf>
    <dxf>
      <fill>
        <patternFill>
          <bgColor rgb="FFFF8989"/>
        </patternFill>
      </fill>
    </dxf>
    <dxf>
      <fill>
        <patternFill>
          <bgColor rgb="FFFFFF8F"/>
        </patternFill>
      </fill>
    </dxf>
    <dxf>
      <fill>
        <patternFill>
          <bgColor rgb="FFFFFF8F"/>
        </patternFill>
      </fill>
    </dxf>
    <dxf>
      <font>
        <color auto="1"/>
      </font>
      <fill>
        <patternFill>
          <bgColor theme="4"/>
        </patternFill>
      </fill>
    </dxf>
    <dxf>
      <fill>
        <patternFill>
          <bgColor rgb="FFFF8989"/>
        </patternFill>
      </fill>
    </dxf>
    <dxf>
      <fill>
        <patternFill>
          <bgColor rgb="FFFF8989"/>
        </patternFill>
      </fill>
    </dxf>
    <dxf>
      <font>
        <color auto="1"/>
      </font>
      <fill>
        <patternFill>
          <bgColor theme="4"/>
        </patternFill>
      </fill>
    </dxf>
    <dxf>
      <fill>
        <patternFill>
          <bgColor rgb="FFFFFF8F"/>
        </patternFill>
      </fill>
    </dxf>
    <dxf>
      <font>
        <color auto="1"/>
      </font>
      <fill>
        <patternFill>
          <bgColor theme="4"/>
        </patternFill>
      </fill>
    </dxf>
    <dxf>
      <fill>
        <patternFill>
          <bgColor rgb="FFFF8989"/>
        </patternFill>
      </fill>
    </dxf>
    <dxf>
      <fill>
        <patternFill>
          <bgColor rgb="FFFFFF8F"/>
        </patternFill>
      </fill>
    </dxf>
    <dxf>
      <font>
        <b val="0"/>
        <i val="0"/>
        <strike val="0"/>
        <color auto="1"/>
      </font>
      <fill>
        <patternFill>
          <bgColor rgb="FF92D050"/>
        </patternFill>
      </fill>
    </dxf>
    <dxf>
      <font>
        <b val="0"/>
        <i val="0"/>
        <strike val="0"/>
      </font>
      <fill>
        <patternFill>
          <bgColor rgb="FFFFC000"/>
        </patternFill>
      </fill>
    </dxf>
    <dxf>
      <font>
        <strike val="0"/>
        <outline val="0"/>
        <shadow val="0"/>
        <u val="none"/>
        <vertAlign val="baseline"/>
        <sz val="10"/>
        <color auto="1"/>
        <name val="Calibri"/>
        <family val="2"/>
        <scheme val="none"/>
      </font>
    </dxf>
    <dxf>
      <font>
        <strike val="0"/>
        <outline val="0"/>
        <shadow val="0"/>
        <u val="none"/>
        <vertAlign val="baseline"/>
        <sz val="10"/>
        <color auto="1"/>
        <name val="Calibri"/>
        <family val="2"/>
        <scheme val="none"/>
      </font>
      <fill>
        <patternFill patternType="none">
          <fgColor indexed="64"/>
          <bgColor auto="1"/>
        </patternFill>
      </fill>
    </dxf>
    <dxf>
      <font>
        <b val="0"/>
        <i val="0"/>
        <strike val="0"/>
        <condense val="0"/>
        <extend val="0"/>
        <outline val="0"/>
        <shadow val="0"/>
        <u val="none"/>
        <vertAlign val="baseline"/>
        <sz val="10"/>
        <color auto="1"/>
        <name val="Calibri"/>
        <family val="2"/>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color auto="1"/>
        <name val="Calibri"/>
        <family val="2"/>
        <scheme val="none"/>
      </font>
    </dxf>
    <dxf>
      <font>
        <b val="0"/>
        <i val="0"/>
        <strike val="0"/>
        <condense val="0"/>
        <extend val="0"/>
        <outline val="0"/>
        <shadow val="0"/>
        <u val="none"/>
        <vertAlign val="baseline"/>
        <sz val="10"/>
        <color auto="1"/>
        <name val="Calibri"/>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fill"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border outline="0">
        <top style="thin">
          <color theme="4"/>
        </top>
        <bottom style="thin">
          <color theme="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0"/>
        </patternFill>
      </fill>
      <alignment horizontal="general" vertical="center" textRotation="0" wrapText="1" indent="0" justifyLastLine="0" shrinkToFit="0" readingOrder="0"/>
      <border diagonalUp="0" diagonalDown="0">
        <left/>
        <right style="medium">
          <color indexed="64"/>
        </right>
      </border>
      <protection locked="1" hidden="0"/>
    </dxf>
    <dxf>
      <font>
        <b val="0"/>
        <i val="0"/>
        <strike val="0"/>
        <condense val="0"/>
        <extend val="0"/>
        <outline val="0"/>
        <shadow val="0"/>
        <u val="none"/>
        <vertAlign val="baseline"/>
        <sz val="22"/>
        <color theme="1"/>
        <name val="Calibri"/>
        <family val="2"/>
        <scheme val="none"/>
      </font>
      <fill>
        <patternFill patternType="solid">
          <fgColor indexed="64"/>
          <bgColor theme="0"/>
        </patternFill>
      </fill>
      <alignment horizontal="general" vertical="center" textRotation="0" wrapText="0" indent="0" justifyLastLine="0" shrinkToFit="0" readingOrder="0"/>
      <border diagonalUp="0" diagonalDown="0">
        <left style="medium">
          <color indexed="64"/>
        </left>
        <right/>
        <top/>
        <bottom/>
      </border>
      <protection locked="1"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4"/>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protection locked="1" hidden="0"/>
    </dxf>
    <dxf>
      <fill>
        <patternFill patternType="solid">
          <fgColor indexed="64"/>
          <bgColor theme="0"/>
        </patternFill>
      </fill>
      <protection locked="1" hidden="0"/>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1"/>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1"/>
        <color theme="1"/>
        <name val="Calibri"/>
        <family val="2"/>
        <scheme val="none"/>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Calibri"/>
        <family val="2"/>
        <scheme val="none"/>
      </font>
      <fill>
        <patternFill patternType="solid">
          <fgColor indexed="64"/>
          <bgColor theme="2"/>
        </patternFill>
      </fill>
      <border diagonalUp="0" diagonalDown="0">
        <left style="medium">
          <color indexed="64"/>
        </left>
        <right/>
        <top/>
        <bottom/>
        <vertical/>
        <horizontal/>
      </border>
      <protection locked="1" hidden="0"/>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1"/>
        <color theme="1"/>
        <name val="Calibri"/>
        <family val="2"/>
        <scheme val="none"/>
      </font>
      <fill>
        <patternFill patternType="solid">
          <fgColor indexed="64"/>
          <bgColor rgb="FFCDF2FA"/>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top" textRotation="0" wrapText="1" indent="0" justifyLastLine="0" shrinkToFit="0" readingOrder="0"/>
      <protection locked="1" hidden="0"/>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left style="medium">
          <color indexed="64"/>
        </left>
        <right/>
        <top/>
        <bottom/>
      </border>
      <protection locked="1" hidden="0"/>
    </dxf>
    <dxf>
      <font>
        <b/>
        <i val="0"/>
        <strike val="0"/>
        <condense val="0"/>
        <extend val="0"/>
        <outline val="0"/>
        <shadow val="0"/>
        <u val="none"/>
        <vertAlign val="baseline"/>
        <sz val="11"/>
        <color theme="1"/>
        <name val="Calibri"/>
        <family val="2"/>
        <scheme val="none"/>
      </font>
      <fill>
        <patternFill patternType="solid">
          <fgColor indexed="64"/>
          <bgColor theme="6" tint="0.79998168889431442"/>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0"/>
        <color theme="1"/>
        <name val="Calibri"/>
        <family val="2"/>
        <scheme val="none"/>
      </font>
      <fill>
        <patternFill patternType="solid">
          <fgColor indexed="64"/>
          <bgColor theme="6" tint="0.79998168889431442"/>
        </patternFill>
      </fill>
      <protection locked="1" hidden="0"/>
    </dxf>
    <dxf>
      <border outline="0">
        <right style="medium">
          <color indexed="64"/>
        </right>
      </border>
    </dxf>
    <dxf>
      <protection locked="1" hidden="0"/>
    </dxf>
    <dxf>
      <protection locked="1" hidden="0"/>
    </dxf>
    <dxf>
      <font>
        <b val="0"/>
        <i val="0"/>
        <strike val="0"/>
        <condense val="0"/>
        <extend val="0"/>
        <outline val="0"/>
        <shadow val="0"/>
        <u val="none"/>
        <vertAlign val="baseline"/>
        <sz val="14"/>
        <color theme="1"/>
        <name val="Calibri"/>
        <family val="2"/>
        <scheme val="none"/>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left style="medium">
          <color indexed="64"/>
        </left>
        <right/>
        <top/>
        <bottom/>
      </border>
      <protection locked="1" hidden="0"/>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4"/>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4"/>
        <color theme="1"/>
        <name val="Calibri"/>
        <family val="2"/>
        <scheme val="none"/>
      </font>
      <fill>
        <patternFill patternType="solid">
          <fgColor indexed="64"/>
          <bgColor theme="0"/>
        </patternFill>
      </fill>
      <protection locked="1" hidden="0"/>
    </dxf>
    <dxf>
      <fill>
        <patternFill patternType="solid">
          <fgColor indexed="64"/>
          <bgColor theme="0"/>
        </patternFill>
      </fill>
      <protection locked="1" hidden="0"/>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4"/>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left style="medium">
          <color indexed="64"/>
        </left>
        <right/>
        <top/>
        <bottom/>
        <vertical/>
        <horizontal/>
      </border>
      <protection locked="1" hidden="0"/>
    </dxf>
    <dxf>
      <fill>
        <patternFill patternType="solid">
          <fgColor indexed="64"/>
          <bgColor theme="0"/>
        </patternFill>
      </fill>
      <protection locked="1" hidden="0"/>
    </dxf>
    <dxf>
      <fill>
        <patternFill patternType="solid">
          <fgColor indexed="64"/>
          <bgColor theme="0"/>
        </patternFill>
      </fill>
      <protection locked="1" hidden="0"/>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4"/>
        <color theme="1"/>
        <name val="Calibri"/>
        <family val="2"/>
        <scheme val="none"/>
      </font>
      <fill>
        <patternFill patternType="solid">
          <fgColor indexed="64"/>
          <bgColor rgb="FFCDF2FA"/>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Calibri"/>
        <family val="2"/>
        <scheme val="none"/>
      </font>
      <fill>
        <patternFill patternType="solid">
          <fgColor indexed="64"/>
          <bgColor theme="0"/>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left style="medium">
          <color indexed="64"/>
        </left>
        <right/>
        <top/>
        <bottom/>
      </border>
      <protection locked="1" hidden="0"/>
    </dxf>
    <dxf>
      <font>
        <b/>
        <i val="0"/>
        <strike val="0"/>
        <condense val="0"/>
        <extend val="0"/>
        <outline val="0"/>
        <shadow val="0"/>
        <u val="none"/>
        <vertAlign val="baseline"/>
        <sz val="11"/>
        <color theme="1"/>
        <name val="Calibri"/>
        <family val="2"/>
        <scheme val="none"/>
      </font>
      <fill>
        <patternFill patternType="solid">
          <fgColor indexed="64"/>
          <bgColor theme="6" tint="0.79998168889431442"/>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0"/>
        <color theme="1"/>
        <name val="Calibri"/>
        <family val="2"/>
        <scheme val="none"/>
      </font>
      <fill>
        <patternFill patternType="solid">
          <fgColor indexed="64"/>
          <bgColor theme="6" tint="0.79998168889431442"/>
        </patternFill>
      </fill>
      <border diagonalUp="0" diagonalDown="0">
        <left style="medium">
          <color indexed="64"/>
        </left>
        <right/>
        <top/>
        <bottom/>
        <vertical/>
        <horizontal/>
      </border>
      <protection locked="1" hidden="0"/>
    </dxf>
    <dxf>
      <border outline="0">
        <right style="medium">
          <color indexed="64"/>
        </right>
      </border>
    </dxf>
    <dxf>
      <protection locked="1" hidden="0"/>
    </dxf>
    <dxf>
      <protection locked="1" hidden="0"/>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left style="medium">
          <color indexed="64"/>
        </left>
        <right/>
        <top/>
        <bottom/>
      </border>
      <protection locked="1" hidden="0"/>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protection locked="1" hidden="0"/>
    </dxf>
    <dxf>
      <protection locked="1" hidden="0"/>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left style="medium">
          <color indexed="64"/>
        </left>
        <right/>
        <top/>
        <bottom/>
      </border>
      <protection locked="1" hidden="0"/>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4"/>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left style="medium">
          <color indexed="64"/>
        </left>
        <right/>
        <top/>
        <bottom/>
        <vertical/>
        <horizontal/>
      </border>
      <protection locked="1" hidden="0"/>
    </dxf>
    <dxf>
      <fill>
        <patternFill patternType="solid">
          <fgColor indexed="64"/>
          <bgColor theme="0"/>
        </patternFill>
      </fill>
      <protection locked="1" hidden="0"/>
    </dxf>
    <dxf>
      <font>
        <b val="0"/>
        <i val="0"/>
        <strike val="0"/>
        <condense val="0"/>
        <extend val="0"/>
        <outline val="0"/>
        <shadow val="0"/>
        <u val="none"/>
        <vertAlign val="baseline"/>
        <sz val="22"/>
        <color theme="1"/>
        <name val="Calibri"/>
        <family val="2"/>
        <scheme val="none"/>
      </font>
      <fill>
        <patternFill patternType="solid">
          <fgColor indexed="64"/>
          <bgColor theme="0"/>
        </patternFill>
      </fill>
      <alignment horizontal="general" vertical="center" textRotation="0" wrapText="0" indent="0" justifyLastLine="0" shrinkToFit="0" readingOrder="0"/>
      <border diagonalUp="0" diagonalDown="0">
        <left style="medium">
          <color indexed="64"/>
        </left>
        <right/>
        <top/>
        <bottom/>
      </border>
      <protection locked="1"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4"/>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left style="medium">
          <color indexed="64"/>
        </left>
        <right/>
        <top/>
        <bottom/>
      </border>
      <protection locked="1" hidden="0"/>
    </dxf>
    <dxf>
      <protection locked="1" hidden="0"/>
    </dxf>
    <dxf>
      <font>
        <b val="0"/>
        <i val="0"/>
        <strike val="0"/>
        <condense val="0"/>
        <extend val="0"/>
        <outline val="0"/>
        <shadow val="0"/>
        <u val="none"/>
        <vertAlign val="baseline"/>
        <sz val="10"/>
        <color theme="1"/>
        <name val="Calibri"/>
        <family val="2"/>
        <scheme val="none"/>
      </font>
      <fill>
        <patternFill patternType="solid">
          <fgColor indexed="64"/>
          <bgColor theme="6" tint="0.79998168889431442"/>
        </patternFill>
      </fill>
      <border diagonalUp="0" diagonalDown="0">
        <left style="medium">
          <color indexed="64"/>
        </left>
        <right/>
        <top/>
        <bottom/>
        <vertical/>
        <horizontal/>
      </border>
      <protection locked="1" hidden="0"/>
    </dxf>
    <dxf>
      <border outline="0">
        <right style="medium">
          <color indexed="64"/>
        </right>
      </border>
    </dxf>
    <dxf>
      <protection locked="1" hidden="0"/>
    </dxf>
    <dxf>
      <font>
        <strike val="0"/>
        <outline val="0"/>
        <shadow val="0"/>
        <u val="none"/>
        <vertAlign val="baseline"/>
        <name val="Montserrat"/>
        <scheme val="major"/>
      </font>
      <protection locked="1" hidden="0"/>
    </dxf>
    <dxf>
      <font>
        <b val="0"/>
        <i val="0"/>
        <strike val="0"/>
        <condense val="0"/>
        <extend val="0"/>
        <outline val="0"/>
        <shadow val="0"/>
        <u val="none"/>
        <vertAlign val="baseline"/>
        <sz val="14"/>
        <color theme="1"/>
        <name val="Montserrat"/>
        <scheme val="major"/>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8"/>
        <color theme="1"/>
        <name val="Montserrat"/>
        <scheme val="major"/>
      </font>
      <fill>
        <patternFill patternType="solid">
          <fgColor indexed="64"/>
          <bgColor theme="2"/>
        </patternFill>
      </fill>
      <border diagonalUp="0" diagonalDown="0">
        <left style="medium">
          <color indexed="64"/>
        </left>
        <right/>
        <top/>
        <bottom/>
        <vertical/>
        <horizontal/>
      </border>
      <protection locked="1" hidden="0"/>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4"/>
        <color theme="1"/>
        <name val="Montserrat"/>
        <scheme val="major"/>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8"/>
        <color theme="1"/>
        <name val="Montserrat"/>
        <scheme val="major"/>
      </font>
      <fill>
        <patternFill patternType="solid">
          <fgColor indexed="64"/>
          <bgColor theme="2"/>
        </patternFill>
      </fill>
      <border diagonalUp="0" diagonalDown="0">
        <left style="medium">
          <color indexed="64"/>
        </left>
        <right/>
        <top/>
        <bottom/>
        <vertical/>
        <horizontal/>
      </border>
      <protection locked="1" hidden="0"/>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left style="medium">
          <color indexed="64"/>
        </left>
        <right/>
        <top/>
        <bottom/>
        <vertical/>
        <horizontal/>
      </border>
      <protection locked="1" hidden="0"/>
    </dxf>
    <dxf>
      <protection locked="1" hidden="0"/>
    </dxf>
    <dxf>
      <font>
        <b val="0"/>
        <i val="0"/>
        <strike val="0"/>
        <condense val="0"/>
        <extend val="0"/>
        <outline val="0"/>
        <shadow val="0"/>
        <u val="none"/>
        <vertAlign val="baseline"/>
        <sz val="18"/>
        <color theme="1"/>
        <name val="Montserrat"/>
        <scheme val="major"/>
      </font>
      <fill>
        <patternFill patternType="solid">
          <fgColor indexed="64"/>
          <bgColor theme="0"/>
        </patternFill>
      </fill>
      <border diagonalUp="0" diagonalDown="0">
        <left style="medium">
          <color indexed="64"/>
        </left>
        <right/>
        <top/>
        <bottom/>
        <vertical/>
        <horizontal/>
      </border>
      <protection locked="1" hidden="0"/>
    </dxf>
    <dxf>
      <font>
        <b/>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border diagonalUp="0" diagonalDown="0">
        <left style="medium">
          <color indexed="64"/>
        </left>
        <right/>
        <top/>
        <bottom/>
        <vertical/>
        <horizontal/>
      </border>
      <protection locked="1" hidden="0"/>
    </dxf>
    <dxf>
      <border outline="0">
        <right style="medium">
          <color indexed="64"/>
        </right>
        <top style="medium">
          <color indexed="64"/>
        </top>
        <bottom style="medium">
          <color indexed="64"/>
        </bottom>
      </border>
    </dxf>
    <dxf>
      <protection locked="1" hidden="0"/>
    </dxf>
    <dxf>
      <protection locked="1" hidden="0"/>
    </dxf>
    <dxf>
      <font>
        <b val="0"/>
        <i val="0"/>
        <strike val="0"/>
        <condense val="0"/>
        <extend val="0"/>
        <outline val="0"/>
        <shadow val="0"/>
        <u val="none"/>
        <vertAlign val="baseline"/>
        <sz val="14"/>
        <color theme="1"/>
        <name val="Montserrat"/>
        <scheme val="major"/>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22"/>
        <color theme="1"/>
        <name val="Montserrat"/>
        <scheme val="major"/>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1"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4"/>
        <color theme="1"/>
        <name val="Montserrat"/>
        <scheme val="major"/>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22"/>
        <color theme="1"/>
        <name val="Montserrat"/>
        <scheme val="major"/>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1"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4"/>
        <color theme="1"/>
        <name val="Montserrat"/>
        <scheme val="major"/>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22"/>
        <color theme="1"/>
        <name val="Montserrat"/>
        <scheme val="major"/>
      </font>
      <fill>
        <patternFill patternType="solid">
          <fgColor indexed="64"/>
          <bgColor theme="0"/>
        </patternFill>
      </fill>
      <alignment horizontal="general" vertical="center" textRotation="0" wrapText="0" indent="0" justifyLastLine="0" shrinkToFit="0" readingOrder="0"/>
      <border diagonalUp="0" diagonalDown="0">
        <left style="medium">
          <color indexed="64"/>
        </left>
        <right/>
        <top/>
        <bottom/>
        <vertical/>
        <horizontal/>
      </border>
      <protection locked="1" hidden="0"/>
      <extLst>
        <ext xmlns:xfpb="http://schemas.microsoft.com/office/spreadsheetml/2022/featurepropertybag" uri="{0417FA29-78FA-4A13-93AC-8FF0FAFDF519}">
          <xfpb:DXFComplement i="0"/>
        </ext>
      </extLst>
    </dxf>
    <dxf>
      <font>
        <b val="0"/>
        <i/>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protection locked="1" hidden="0"/>
    </dxf>
    <dxf>
      <border outline="0">
        <right style="medium">
          <color indexed="64"/>
        </right>
        <top style="medium">
          <color indexed="64"/>
        </top>
        <bottom style="medium">
          <color indexed="64"/>
        </bottom>
      </border>
    </dxf>
    <dxf>
      <protection locked="1" hidden="0"/>
    </dxf>
    <dxf>
      <protection locked="1" hidden="0"/>
    </dxf>
    <dxf>
      <font>
        <b val="0"/>
        <i val="0"/>
        <strike val="0"/>
        <condense val="0"/>
        <extend val="0"/>
        <outline val="0"/>
        <shadow val="0"/>
        <u val="none"/>
        <vertAlign val="baseline"/>
        <sz val="14"/>
        <color theme="1"/>
        <name val="Montserrat"/>
        <scheme val="major"/>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22"/>
        <color theme="1"/>
        <name val="Montserrat"/>
        <scheme val="major"/>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1"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4"/>
        <color theme="1"/>
        <name val="Montserrat"/>
        <scheme val="major"/>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22"/>
        <color theme="1"/>
        <name val="Montserrat"/>
        <scheme val="major"/>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1"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4"/>
        <color theme="1"/>
        <name val="Montserrat"/>
        <scheme val="major"/>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22"/>
        <color theme="1"/>
        <name val="Montserrat"/>
        <scheme val="major"/>
      </font>
      <fill>
        <patternFill patternType="solid">
          <fgColor indexed="64"/>
          <bgColor theme="0"/>
        </patternFill>
      </fill>
      <alignment horizontal="general" vertical="center" textRotation="0" wrapText="0" indent="0" justifyLastLine="0" shrinkToFit="0" readingOrder="0"/>
      <border diagonalUp="0" diagonalDown="0">
        <left style="medium">
          <color indexed="64"/>
        </left>
        <right/>
        <top/>
        <bottom/>
        <vertical/>
        <horizontal/>
      </border>
      <protection locked="1" hidden="0"/>
      <extLst>
        <ext xmlns:xfpb="http://schemas.microsoft.com/office/spreadsheetml/2022/featurepropertybag" uri="{0417FA29-78FA-4A13-93AC-8FF0FAFDF519}">
          <xfpb:DXFComplement i="0"/>
        </ext>
      </extLst>
    </dxf>
    <dxf>
      <protection locked="1" hidden="0"/>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border diagonalUp="0" diagonalDown="0">
        <left style="medium">
          <color indexed="64"/>
        </left>
        <right/>
        <top/>
        <bottom/>
        <vertical/>
        <horizontal/>
      </border>
      <protection locked="1" hidden="0"/>
    </dxf>
    <dxf>
      <border outline="0">
        <right style="medium">
          <color indexed="64"/>
        </right>
        <top style="medium">
          <color indexed="64"/>
        </top>
        <bottom style="medium">
          <color indexed="64"/>
        </bottom>
      </border>
    </dxf>
    <dxf>
      <protection locked="1" hidden="0"/>
    </dxf>
    <dxf>
      <protection locked="1" hidden="0"/>
    </dxf>
    <dxf>
      <font>
        <b val="0"/>
        <i val="0"/>
        <strike val="0"/>
        <condense val="0"/>
        <extend val="0"/>
        <outline val="0"/>
        <shadow val="0"/>
        <u val="none"/>
        <vertAlign val="baseline"/>
        <sz val="14"/>
        <color theme="1"/>
        <name val="Montserrat"/>
        <scheme val="major"/>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22"/>
        <color theme="1"/>
        <name val="Montserrat"/>
        <scheme val="major"/>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1"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4"/>
        <color theme="1"/>
        <name val="Montserrat"/>
        <scheme val="major"/>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22"/>
        <color theme="1"/>
        <name val="Montserrat"/>
        <scheme val="major"/>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1"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4"/>
        <color theme="1"/>
        <name val="Montserrat"/>
        <scheme val="major"/>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22"/>
        <color theme="1"/>
        <name val="Montserrat"/>
        <scheme val="major"/>
      </font>
      <fill>
        <patternFill patternType="solid">
          <fgColor indexed="64"/>
          <bgColor theme="0"/>
        </patternFill>
      </fill>
      <alignment horizontal="general" vertical="center" textRotation="0" wrapText="0" indent="0" justifyLastLine="0" shrinkToFit="0" readingOrder="0"/>
      <border diagonalUp="0" diagonalDown="0">
        <left style="medium">
          <color indexed="64"/>
        </left>
        <right/>
        <top/>
        <bottom/>
        <vertical/>
        <horizontal/>
      </border>
      <protection locked="1" hidden="0"/>
      <extLst>
        <ext xmlns:xfpb="http://schemas.microsoft.com/office/spreadsheetml/2022/featurepropertybag" uri="{0417FA29-78FA-4A13-93AC-8FF0FAFDF519}">
          <xfpb:DXFComplement i="0"/>
        </ext>
      </extLst>
    </dxf>
    <dxf>
      <protection locked="1" hidden="0"/>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border diagonalUp="0" diagonalDown="0">
        <left style="medium">
          <color indexed="64"/>
        </left>
        <right/>
        <top/>
        <bottom/>
        <vertical/>
        <horizontal/>
      </border>
      <protection locked="1" hidden="0"/>
    </dxf>
    <dxf>
      <border outline="0">
        <right style="medium">
          <color indexed="64"/>
        </right>
        <top style="medium">
          <color indexed="64"/>
        </top>
        <bottom style="medium">
          <color indexed="64"/>
        </bottom>
      </border>
    </dxf>
    <dxf>
      <protection locked="1" hidden="0"/>
    </dxf>
    <dxf>
      <protection locked="1" hidden="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22"/>
        <color theme="1"/>
        <name val="Calibri"/>
        <family val="2"/>
        <scheme val="none"/>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2"/>
        </patternFill>
      </fill>
      <border diagonalUp="0" diagonalDown="0">
        <left style="medium">
          <color indexed="64"/>
        </left>
        <right/>
        <top/>
        <bottom/>
        <vertical/>
        <horizontal/>
      </border>
    </dxf>
    <dxf>
      <font>
        <b val="0"/>
        <i val="0"/>
        <strike val="0"/>
        <condense val="0"/>
        <extend val="0"/>
        <outline val="0"/>
        <shadow val="0"/>
        <u val="none"/>
        <vertAlign val="baseline"/>
        <sz val="11"/>
        <color theme="0"/>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2"/>
        </patternFill>
      </fill>
      <border diagonalUp="0" diagonalDown="0">
        <left style="medium">
          <color indexed="64"/>
        </left>
        <right/>
        <top/>
        <bottom/>
        <vertical/>
        <horizontal/>
      </border>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outline="0">
        <left style="medium">
          <color indexed="64"/>
        </left>
        <right/>
        <top/>
        <bottom/>
      </border>
    </dxf>
    <dxf>
      <font>
        <b/>
        <i val="0"/>
        <strike val="0"/>
        <condense val="0"/>
        <extend val="0"/>
        <outline val="0"/>
        <shadow val="0"/>
        <u val="none"/>
        <vertAlign val="baseline"/>
        <sz val="11"/>
        <color theme="1"/>
        <name val="Calibri"/>
        <family val="2"/>
        <scheme val="none"/>
      </font>
      <fill>
        <patternFill patternType="solid">
          <fgColor indexed="64"/>
          <bgColor theme="4"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4" tint="0.79998168889431442"/>
        </patternFill>
      </fill>
      <border diagonalUp="0" diagonalDown="0">
        <left style="medium">
          <color indexed="64"/>
        </left>
        <right/>
        <top/>
        <bottom/>
        <vertical/>
        <horizontal/>
      </border>
    </dxf>
    <dxf>
      <border outline="0">
        <right style="medium">
          <color indexed="64"/>
        </right>
      </border>
    </dxf>
    <dxf>
      <font>
        <strike val="0"/>
        <outline val="0"/>
        <shadow val="0"/>
        <u val="none"/>
        <vertAlign val="baseline"/>
        <sz val="14"/>
        <name val="Calibri"/>
        <family val="2"/>
        <scheme val="none"/>
      </font>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2"/>
        </patternFill>
      </fill>
      <border diagonalUp="0" diagonalDown="0">
        <left style="medium">
          <color indexed="64"/>
        </left>
        <right/>
        <top/>
        <bottom/>
        <vertical/>
        <horizontal/>
      </border>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top"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22"/>
        <color theme="1"/>
        <name val="Calibri"/>
        <family val="2"/>
        <scheme val="none"/>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1"/>
        <color theme="0"/>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22"/>
        <color theme="1"/>
        <name val="Calibri"/>
        <family val="2"/>
        <scheme val="none"/>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outline="0">
        <left style="medium">
          <color indexed="64"/>
        </left>
        <right/>
        <top/>
        <bottom/>
      </border>
    </dxf>
    <dxf>
      <font>
        <b val="0"/>
        <i/>
        <strike val="0"/>
        <condense val="0"/>
        <extend val="0"/>
        <outline val="0"/>
        <shadow val="0"/>
        <u val="none"/>
        <vertAlign val="baseline"/>
        <sz val="11"/>
        <color theme="1"/>
        <name val="Calibri"/>
        <family val="2"/>
        <scheme val="none"/>
      </font>
      <fill>
        <patternFill patternType="solid">
          <fgColor indexed="64"/>
          <bgColor theme="4"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4" tint="0.79998168889431442"/>
        </patternFill>
      </fill>
    </dxf>
    <dxf>
      <border outline="0">
        <right style="medium">
          <color indexed="64"/>
        </right>
      </border>
    </dxf>
    <dxf>
      <font>
        <strike val="0"/>
        <outline val="0"/>
        <shadow val="0"/>
        <u val="none"/>
        <vertAlign val="baseline"/>
        <sz val="14"/>
        <name val="Calibri"/>
        <family val="2"/>
        <scheme val="none"/>
      </font>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2"/>
        </patternFill>
      </fill>
      <border diagonalUp="0" diagonalDown="0">
        <left style="medium">
          <color indexed="64"/>
        </left>
        <right/>
        <top/>
        <bottom/>
        <vertical/>
        <horizontal/>
      </border>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2"/>
        </patternFill>
      </fill>
      <border diagonalUp="0" diagonalDown="0">
        <left style="medium">
          <color indexed="64"/>
        </left>
        <right/>
        <top/>
        <bottom/>
        <vertical/>
        <horizontal/>
      </border>
    </dxf>
    <dxf>
      <font>
        <b val="0"/>
        <i val="0"/>
        <strike val="0"/>
        <condense val="0"/>
        <extend val="0"/>
        <outline val="0"/>
        <shadow val="0"/>
        <u val="none"/>
        <vertAlign val="baseline"/>
        <sz val="11"/>
        <color theme="0"/>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2"/>
        </patternFill>
      </fill>
      <border diagonalUp="0" diagonalDown="0">
        <left style="medium">
          <color indexed="64"/>
        </left>
        <right/>
        <top/>
        <bottom/>
        <vertical/>
        <horizontal/>
      </border>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outline="0">
        <left style="medium">
          <color indexed="64"/>
        </left>
        <right/>
        <top/>
        <bottom/>
      </border>
    </dxf>
    <dxf>
      <font>
        <b val="0"/>
        <i/>
        <strike val="0"/>
        <condense val="0"/>
        <extend val="0"/>
        <outline val="0"/>
        <shadow val="0"/>
        <u val="none"/>
        <vertAlign val="baseline"/>
        <sz val="11"/>
        <color theme="1"/>
        <name val="Calibri"/>
        <family val="2"/>
        <scheme val="none"/>
      </font>
      <fill>
        <patternFill patternType="solid">
          <fgColor indexed="64"/>
          <bgColor theme="4"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4" tint="0.79998168889431442"/>
        </patternFill>
      </fill>
      <border diagonalUp="0" diagonalDown="0">
        <left style="medium">
          <color indexed="64"/>
        </left>
        <right/>
        <top/>
        <bottom/>
        <vertical/>
        <horizontal/>
      </border>
    </dxf>
    <dxf>
      <border outline="0">
        <right style="medium">
          <color indexed="64"/>
        </right>
      </border>
    </dxf>
    <dxf>
      <font>
        <strike val="0"/>
        <outline val="0"/>
        <shadow val="0"/>
        <u val="none"/>
        <vertAlign val="baseline"/>
        <sz val="14"/>
        <name val="Calibri"/>
        <family val="2"/>
        <scheme val="none"/>
      </font>
    </dxf>
    <dxf>
      <font>
        <strike val="0"/>
        <outline val="0"/>
        <shadow val="0"/>
        <u val="none"/>
        <vertAlign val="baseline"/>
        <sz val="14"/>
        <color theme="1"/>
        <name val="Calibri"/>
        <family val="2"/>
        <scheme val="none"/>
      </font>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strike val="0"/>
        <outline val="0"/>
        <shadow val="0"/>
        <u val="none"/>
        <vertAlign val="baseline"/>
        <sz val="14"/>
        <color theme="1"/>
        <name val="Calibri"/>
        <family val="2"/>
        <scheme val="none"/>
      </font>
    </dxf>
    <dxf>
      <font>
        <b val="0"/>
        <i val="0"/>
        <strike val="0"/>
        <condense val="0"/>
        <extend val="0"/>
        <outline val="0"/>
        <shadow val="0"/>
        <u val="none"/>
        <vertAlign val="baseline"/>
        <sz val="11"/>
        <color theme="0"/>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2"/>
        </patternFill>
      </fill>
      <border diagonalUp="0" diagonalDown="0" outline="0">
        <left style="medium">
          <color indexed="64"/>
        </left>
        <right/>
        <top/>
        <bottom/>
      </border>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0"/>
        </patternFill>
      </fill>
      <alignment horizontal="general" vertical="center" textRotation="0" wrapText="1" indent="0" justifyLastLine="0" shrinkToFit="0" readingOrder="0"/>
      <border outline="0">
        <left/>
        <right style="medium">
          <color indexed="64"/>
        </right>
      </border>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outline="0">
        <left style="medium">
          <color indexed="64"/>
        </left>
        <right/>
        <top/>
        <bottom/>
      </border>
    </dxf>
    <dxf>
      <font>
        <b/>
        <i val="0"/>
        <strike val="0"/>
        <condense val="0"/>
        <extend val="0"/>
        <outline val="0"/>
        <shadow val="0"/>
        <u val="none"/>
        <vertAlign val="baseline"/>
        <sz val="11"/>
        <color theme="1"/>
        <name val="Calibri"/>
        <family val="2"/>
        <scheme val="none"/>
      </font>
      <fill>
        <patternFill patternType="solid">
          <fgColor indexed="64"/>
          <bgColor theme="4"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4" tint="0.79998168889431442"/>
        </patternFill>
      </fill>
      <border diagonalUp="0" diagonalDown="0">
        <left style="medium">
          <color indexed="64"/>
        </left>
        <right/>
        <top/>
        <bottom/>
        <vertical/>
        <horizontal/>
      </border>
    </dxf>
    <dxf>
      <border outline="0">
        <right style="medium">
          <color indexed="64"/>
        </right>
      </border>
    </dxf>
    <dxf>
      <font>
        <strike val="0"/>
        <outline val="0"/>
        <shadow val="0"/>
        <u val="none"/>
        <vertAlign val="baseline"/>
        <name val="Montserrat"/>
        <scheme val="major"/>
      </font>
    </dxf>
  </dxfs>
  <tableStyles count="1" defaultTableStyle="TableStyleMedium2" defaultPivotStyle="PivotStyleLight16">
    <tableStyle name="Table Style 1" pivot="0" count="0" xr9:uid="{0D8B1E79-408B-44D8-9DB6-23023C279CA2}"/>
  </tableStyles>
  <colors>
    <mruColors>
      <color rgb="FF16B4D8"/>
      <color rgb="FFFFFF8F"/>
      <color rgb="FFFF8989"/>
      <color rgb="FF008942"/>
      <color rgb="FFAFE028"/>
      <color rgb="FF434358"/>
      <color rgb="FFCDF2FA"/>
      <color rgb="FFEEF9D2"/>
      <color rgb="FFB3FFD7"/>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22/11/relationships/FeaturePropertyBag" Target="featurePropertyBag/featurePropertyBag.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221132</xdr:colOff>
      <xdr:row>84</xdr:row>
      <xdr:rowOff>21809</xdr:rowOff>
    </xdr:to>
    <xdr:pic>
      <xdr:nvPicPr>
        <xdr:cNvPr id="2" name="Picture 1" descr="The page is titled &quot;Climate-Ready Communities Assessment Tool&quot; and includes sections outlining the purpose and components of the tool. The introduction highlights that the tool is informed by principles of Reconciliation, Anti-racism, Equity, and Inclusion (AREI), aiming to help municipalities integrate climate adaptation into local government processes.&#10;&#10;Key sections include:&#10;&#10;Introduction: Explains the tool's goals to build awareness, develop snapshots of local adaptation efforts, and identify actionable steps.&#10;&#10;Core Components of the Tool: Outlines three main pillars (People, Plans, and Implementation) with associated milestones for municipalities to track progress.&#10;&#10;Using the Tool: Provides a step-by-step guide for self-assessment, reflecting on climate adaptation status, and identifying next steps. More detailed instructions can be found in the user guide.&#10;&#10;Acknowledgements: Recognizes contributions from partners and acknowledges the Indigenous land on which this work was developed.&#10;&#10;The layout uses color blocks, icons, and structured sections for clarity.">
          <a:extLst>
            <a:ext uri="{FF2B5EF4-FFF2-40B4-BE49-F238E27FC236}">
              <a16:creationId xmlns:a16="http://schemas.microsoft.com/office/drawing/2014/main" id="{3C02C849-85E0-0791-65F5-23D9BFA20F70}"/>
            </a:ext>
          </a:extLst>
        </xdr:cNvPr>
        <xdr:cNvPicPr>
          <a:picLocks noChangeAspect="1"/>
        </xdr:cNvPicPr>
      </xdr:nvPicPr>
      <xdr:blipFill>
        <a:blip xmlns:r="http://schemas.openxmlformats.org/officeDocument/2006/relationships" r:embed="rId1"/>
        <a:stretch>
          <a:fillRect/>
        </a:stretch>
      </xdr:blipFill>
      <xdr:spPr>
        <a:xfrm>
          <a:off x="0" y="0"/>
          <a:ext cx="14737232" cy="197671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2063056</xdr:colOff>
      <xdr:row>1</xdr:row>
      <xdr:rowOff>296700</xdr:rowOff>
    </xdr:to>
    <xdr:pic>
      <xdr:nvPicPr>
        <xdr:cNvPr id="9" name="Picture 1" descr="The banner reads &quot;Climate-Ready Communities Assessment Tool&quot; on the left and &quot;Green Municipal Fund / Fonds Municipal Vert&quot; on the right, featuring a logo next to the text." title="Banner">
          <a:extLst>
            <a:ext uri="{FF2B5EF4-FFF2-40B4-BE49-F238E27FC236}">
              <a16:creationId xmlns:a16="http://schemas.microsoft.com/office/drawing/2014/main" id="{469B11A1-8096-C2E9-9334-D39B629A4BAB}"/>
            </a:ext>
          </a:extLst>
        </xdr:cNvPr>
        <xdr:cNvPicPr>
          <a:picLocks noChangeAspect="1"/>
        </xdr:cNvPicPr>
      </xdr:nvPicPr>
      <xdr:blipFill>
        <a:blip xmlns:r="http://schemas.openxmlformats.org/officeDocument/2006/relationships" r:embed="rId1"/>
        <a:stretch>
          <a:fillRect/>
        </a:stretch>
      </xdr:blipFill>
      <xdr:spPr>
        <a:xfrm>
          <a:off x="0" y="0"/>
          <a:ext cx="8406706" cy="79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1741927</xdr:colOff>
      <xdr:row>1</xdr:row>
      <xdr:rowOff>289080</xdr:rowOff>
    </xdr:to>
    <xdr:pic>
      <xdr:nvPicPr>
        <xdr:cNvPr id="9" name="Picture 1" descr="The banner reads &quot;Climate-Ready Communities Assessment Tool&quot; on the left and &quot;Green Municipal Fund / Fonds Municipal Vert&quot; on the right, featuring a logo next to the text." title="banner">
          <a:extLst>
            <a:ext uri="{FF2B5EF4-FFF2-40B4-BE49-F238E27FC236}">
              <a16:creationId xmlns:a16="http://schemas.microsoft.com/office/drawing/2014/main" id="{08FB1716-5D4C-C343-8CFC-F84C0ED16B9C}"/>
            </a:ext>
          </a:extLst>
        </xdr:cNvPr>
        <xdr:cNvPicPr>
          <a:picLocks noChangeAspect="1"/>
        </xdr:cNvPicPr>
      </xdr:nvPicPr>
      <xdr:blipFill>
        <a:blip xmlns:r="http://schemas.openxmlformats.org/officeDocument/2006/relationships" r:embed="rId1"/>
        <a:stretch>
          <a:fillRect/>
        </a:stretch>
      </xdr:blipFill>
      <xdr:spPr>
        <a:xfrm>
          <a:off x="0" y="0"/>
          <a:ext cx="8406706" cy="79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1059938</xdr:colOff>
      <xdr:row>1</xdr:row>
      <xdr:rowOff>289080</xdr:rowOff>
    </xdr:to>
    <xdr:pic>
      <xdr:nvPicPr>
        <xdr:cNvPr id="9" name="Picture 1" descr="The banner reads &quot;Climate-Ready Communities Assessment Tool&quot; on the left and &quot;Green Municipal Fund / Fonds Municipal Vert&quot; on the right, featuring a logo next to the text." title="banner">
          <a:extLst>
            <a:ext uri="{FF2B5EF4-FFF2-40B4-BE49-F238E27FC236}">
              <a16:creationId xmlns:a16="http://schemas.microsoft.com/office/drawing/2014/main" id="{D2A00F9C-9024-6820-DBE3-85C325E32361}"/>
            </a:ext>
          </a:extLst>
        </xdr:cNvPr>
        <xdr:cNvPicPr>
          <a:picLocks noChangeAspect="1"/>
        </xdr:cNvPicPr>
      </xdr:nvPicPr>
      <xdr:blipFill>
        <a:blip xmlns:r="http://schemas.openxmlformats.org/officeDocument/2006/relationships" r:embed="rId1"/>
        <a:stretch>
          <a:fillRect/>
        </a:stretch>
      </xdr:blipFill>
      <xdr:spPr>
        <a:xfrm>
          <a:off x="0" y="0"/>
          <a:ext cx="8406706" cy="79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143945</xdr:colOff>
      <xdr:row>1</xdr:row>
      <xdr:rowOff>50293</xdr:rowOff>
    </xdr:to>
    <xdr:pic>
      <xdr:nvPicPr>
        <xdr:cNvPr id="2" name="Picture 1" descr="The banner reads &quot;Climate-Ready Communities Assessment Tool&quot; on the left and &quot;Green Municipal Fund / Fonds Municipal Vert&quot; on the right, featuring a logo next to the text." title="banner">
          <a:extLst>
            <a:ext uri="{FF2B5EF4-FFF2-40B4-BE49-F238E27FC236}">
              <a16:creationId xmlns:a16="http://schemas.microsoft.com/office/drawing/2014/main" id="{01AD580B-7DA0-DCEC-304F-2E2B88AECD1D}"/>
            </a:ext>
          </a:extLst>
        </xdr:cNvPr>
        <xdr:cNvPicPr>
          <a:picLocks noChangeAspect="1"/>
        </xdr:cNvPicPr>
      </xdr:nvPicPr>
      <xdr:blipFill>
        <a:blip xmlns:r="http://schemas.openxmlformats.org/officeDocument/2006/relationships" r:embed="rId1"/>
        <a:stretch>
          <a:fillRect/>
        </a:stretch>
      </xdr:blipFill>
      <xdr:spPr>
        <a:xfrm>
          <a:off x="0" y="0"/>
          <a:ext cx="5791212" cy="5455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690563</xdr:colOff>
      <xdr:row>0</xdr:row>
      <xdr:rowOff>71437</xdr:rowOff>
    </xdr:from>
    <xdr:to>
      <xdr:col>23</xdr:col>
      <xdr:colOff>745393</xdr:colOff>
      <xdr:row>0</xdr:row>
      <xdr:rowOff>334703</xdr:rowOff>
    </xdr:to>
    <xdr:pic>
      <xdr:nvPicPr>
        <xdr:cNvPr id="5" name="Picture 4" descr="This is an image of FCM's logo." title="FCM Logo">
          <a:extLst>
            <a:ext uri="{FF2B5EF4-FFF2-40B4-BE49-F238E27FC236}">
              <a16:creationId xmlns:a16="http://schemas.microsoft.com/office/drawing/2014/main" id="{4A343E9A-979F-4A66-9056-193F6762B4FE}"/>
            </a:ext>
          </a:extLst>
        </xdr:cNvPr>
        <xdr:cNvPicPr/>
      </xdr:nvPicPr>
      <xdr:blipFill>
        <a:blip xmlns:r="http://schemas.openxmlformats.org/officeDocument/2006/relationships" r:embed="rId1"/>
        <a:stretch>
          <a:fillRect/>
        </a:stretch>
      </xdr:blipFill>
      <xdr:spPr>
        <a:xfrm>
          <a:off x="5994797" y="71437"/>
          <a:ext cx="1751471" cy="263266"/>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bag type="DXFComplements" extRef="DXFComplementsMapperExtRef">
    <a k="MappedFeaturePropertyBags">
      <bagId>2</bagId>
    </a>
  </bag>
</FeaturePropertyBag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v>The banner reads "Climate-Ready Communities Assessment Tool" on the left and "Green Municipal Fund / Fonds Municipal Vert" on the right, featuring a logo next to the text.Picture</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3F54D84-E98B-431B-91FD-048E99D2D6F5}" name="Table8" displayName="Table8" ref="A7:P19" totalsRowShown="0" headerRowDxfId="237" tableBorderDxfId="236">
  <autoFilter ref="A7:P19" xr:uid="{93F54D84-E98B-431B-91FD-048E99D2D6F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799C1725-309F-4E67-B1DB-9BCDB5EC0441}" name="Milestone No." dataDxfId="235"/>
    <tableColumn id="2" xr3:uid="{4DF3D739-A7EA-4118-82E0-8B91F689E1CC}" name="Milestone" dataDxfId="234"/>
    <tableColumn id="3" xr3:uid="{9B759D22-5A41-4703-A779-1EC150267D16}" name="Mark for None" dataDxfId="233"/>
    <tableColumn id="4" xr3:uid="{DF0368C2-6BA5-4A03-BBB8-202E6193E64A}" name="Not Yet Started" dataDxfId="232"/>
    <tableColumn id="5" xr3:uid="{F22A14E9-19D6-40E1-8F0E-3918FF32BBEC}" name="Activities to Get Started (Not Yet Started to Some Progress Made)" dataDxfId="231"/>
    <tableColumn id="6" xr3:uid="{C6ACE3B8-A892-42A8-B0FB-CD303886D76E}" name="blank1" dataDxfId="230"/>
    <tableColumn id="7" xr3:uid="{41ECDFA0-063D-43D8-84D0-D82FA52104E8}" name="Mark for Some" dataDxfId="229"/>
    <tableColumn id="8" xr3:uid="{573BCE3A-F4EA-43F0-9FFE-01302DB2BFD2}" name="Some Progress Made " dataDxfId="228"/>
    <tableColumn id="9" xr3:uid="{571AE9A1-90CC-4803-B63D-B676D079A634}" name="Activities to Drive Progress (Some Progress Made to More Progress Made)" dataDxfId="227"/>
    <tableColumn id="10" xr3:uid="{181F9F5F-831E-432B-9FC2-AF83AF803071}" name="blank2" dataDxfId="226"/>
    <tableColumn id="11" xr3:uid="{23FD5990-8485-4611-BC63-8ACBF1382FEC}" name="Mark for More"/>
    <tableColumn id="12" xr3:uid="{B26BDA34-81CC-4D58-87B9-EA76F5855A49}" name="More Progress Made" dataDxfId="225"/>
    <tableColumn id="13" xr3:uid="{016BCFD2-A759-4417-BEF2-90DA0029384D}" name="Activities to Strengthen Approach (More Progress Made to Advanced Practices)" dataDxfId="224"/>
    <tableColumn id="14" xr3:uid="{F08DBB5C-5EBE-4084-96D8-EBEDA29F8D91}" name="blank3" dataDxfId="223"/>
    <tableColumn id="15" xr3:uid="{3DE21362-3A3C-4F8B-AB86-E4160E951C60}" name="Mark for Advanced"/>
    <tableColumn id="16" xr3:uid="{FD25EE88-31FA-451F-9C88-5E188DE85FB5}" name="Advanced Practices" dataDxfId="222"/>
  </tableColumns>
  <tableStyleInfo name="Table Style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F92C0AD-9770-473D-A307-C76AC042E9C9}" name="Table3" displayName="Table3" ref="A15:P22" totalsRowShown="0" headerRowDxfId="96" dataDxfId="95" tableBorderDxfId="94">
  <autoFilter ref="A15:P22" xr:uid="{2F92C0AD-9770-473D-A307-C76AC042E9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529CEC47-BDBA-43A8-BC86-3A62FF3F6FEF}" name="Milestone No." dataDxfId="93"/>
    <tableColumn id="2" xr3:uid="{53F34967-7041-48B8-8087-4D50BE7DCA70}" name="Milestone" dataDxfId="92"/>
    <tableColumn id="3" xr3:uid="{A3AEF4F4-E172-4FE6-B6A2-C26D604D5853}" name="MarkNone" dataDxfId="91"/>
    <tableColumn id="4" xr3:uid="{4423A48B-1AD9-4114-8C44-C2B2DB95A31D}" name="Not Yet Started" dataDxfId="90"/>
    <tableColumn id="5" xr3:uid="{5B0808A4-BD57-45F4-AE06-C336C0DEA06F}" name="Activities to Get Started (Not Yet Started to Some Progress Made)" dataDxfId="89"/>
    <tableColumn id="6" xr3:uid="{BAE2E521-3979-4885-8D8F-DD08FC519107}" name="Next1" dataDxfId="88"/>
    <tableColumn id="7" xr3:uid="{3A04DE90-7CCF-4492-9062-02345A82767C}" name="MarkSome" dataDxfId="87"/>
    <tableColumn id="8" xr3:uid="{C8FFF546-5BEB-407F-9FF8-B00E74731F7B}" name="Some Progress Made " dataDxfId="86"/>
    <tableColumn id="9" xr3:uid="{CF80C95D-1BDA-45FD-8D01-44ABA7283385}" name="Activities to Drive progress (Some Progress Made to More Progress Made)" dataDxfId="85"/>
    <tableColumn id="10" xr3:uid="{175167A7-0434-4BD1-A192-D8CBCB2B26DA}" name="Next2" dataDxfId="84"/>
    <tableColumn id="11" xr3:uid="{EB71C1B0-949F-47C8-82E5-9D08BC5A0BB9}" name="MarkMore" dataDxfId="83"/>
    <tableColumn id="12" xr3:uid="{2ABAD9A0-0E17-485A-8561-6348E4FC3F73}" name="More Progress Made" dataDxfId="82"/>
    <tableColumn id="13" xr3:uid="{AE4530B5-9C8B-44F9-A0E4-11C0200B8080}" name="Activities to Strengthen approach (More Progress Made to Advanced Practices)" dataDxfId="81"/>
    <tableColumn id="14" xr3:uid="{821DDB24-48BA-4707-A699-60BCD00AEC47}" name="Next3" dataDxfId="80"/>
    <tableColumn id="15" xr3:uid="{0D8E72F7-C986-4F85-BDB1-D3995C9DA7B2}" name="MarkAdv" dataDxfId="79"/>
    <tableColumn id="16" xr3:uid="{F973CBA5-AD55-456C-A7C7-2ADEF40F2585}" name="Advanced Practices" dataDxfId="78"/>
  </tableColumns>
  <tableStyleInfo name="Table Style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8711A9E-0C19-40F0-AD6F-3A96705087E4}" name="Table4" displayName="Table4" ref="A25:P37" totalsRowShown="0" headerRowDxfId="77" dataDxfId="76" tableBorderDxfId="75">
  <autoFilter ref="A25:P37" xr:uid="{A8711A9E-0C19-40F0-AD6F-3A96705087E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404B92DF-7B66-45B2-B5C5-D17956D89D4B}" name="Milestone No." dataDxfId="74"/>
    <tableColumn id="2" xr3:uid="{0954A603-9330-4C3B-B5FF-4C6272825A7C}" name="Milestone" dataDxfId="73"/>
    <tableColumn id="3" xr3:uid="{5A57B6BC-F79F-4750-BADB-86DAD418B9BF}" name="MarkNone" dataDxfId="72"/>
    <tableColumn id="4" xr3:uid="{937BFA44-B308-4B0A-ADF3-336F9510C43F}" name="Not Yet Started" dataDxfId="71"/>
    <tableColumn id="5" xr3:uid="{A27C8995-B42D-415A-8AE8-B7A5FC20A331}" name="Activities to Get Started (Not Yet Started to Some Progress Made)" dataDxfId="70"/>
    <tableColumn id="6" xr3:uid="{AC9430CB-7EA2-4D85-B9FB-AF6D9DE8A241}" name="Next1" dataDxfId="69"/>
    <tableColumn id="7" xr3:uid="{08A18E19-0239-451E-B004-110AD053A542}" name="MarkSome" dataDxfId="68"/>
    <tableColumn id="8" xr3:uid="{913D0429-5447-48BA-94C9-48A7514E3A3E}" name="Some Progress Made " dataDxfId="67"/>
    <tableColumn id="9" xr3:uid="{6D436C87-990F-42EE-92C9-4F85822653DA}" name="Activities to Drive progress (Some Progress Made to More Progress Made)" dataDxfId="66"/>
    <tableColumn id="10" xr3:uid="{67FA0A52-5F19-404A-B83C-91E95752C2B6}" name="Next2" dataDxfId="65"/>
    <tableColumn id="11" xr3:uid="{738048BE-08CA-4625-B460-CF0BAB17045F}" name="MarkMore" dataDxfId="64"/>
    <tableColumn id="12" xr3:uid="{B631D75C-04ED-4988-A482-87BE9CC97780}" name="More Progress Made" dataDxfId="63"/>
    <tableColumn id="13" xr3:uid="{A970FFC7-365A-4FBC-ADCB-CE2E2B829750}" name="Activities to Strengthen approach (More Progress Made to Advanced Practices)" dataDxfId="62"/>
    <tableColumn id="14" xr3:uid="{0E2CC20D-0CBF-4F89-A6C8-7D5A64E1ED3C}" name="Next3" dataDxfId="61"/>
    <tableColumn id="15" xr3:uid="{816B52F7-BC1E-4060-B57C-439E8C9F8FD0}" name="MarkAdv" dataDxfId="60"/>
    <tableColumn id="16" xr3:uid="{1A684968-50F8-48EC-A2CD-0422C90D2CAE}" name="Advanced Practices" dataDxfId="59"/>
  </tableColumns>
  <tableStyleInfo name="Table Style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FB96CE7-F4D3-49EB-9642-CC6C7AFBF45C}" name="Tool_data" displayName="Tool_data" ref="B11:L148" totalsRowShown="0" headerRowDxfId="58" dataDxfId="57" tableBorderDxfId="56">
  <autoFilter ref="B11:L148" xr:uid="{3FB96CE7-F4D3-49EB-9642-CC6C7AFBF45C}"/>
  <tableColumns count="11">
    <tableColumn id="10" xr3:uid="{D75B50C5-CD8C-4B9C-A4F2-2EF44A5F9AD6}" name="Project number" dataDxfId="55">
      <calculatedColumnFormula>OrgInfo!$B$11</calculatedColumnFormula>
    </tableColumn>
    <tableColumn id="11" xr3:uid="{9EB0F789-D831-4072-A37A-7FC17DF46AFD}" name="Assesment date" dataDxfId="54">
      <calculatedColumnFormula>OrgInfo!$B$9</calculatedColumnFormula>
    </tableColumn>
    <tableColumn id="1" xr3:uid="{C586FAAC-395A-4FA2-A9B0-98F753A2B9A9}" name="Milestone No." dataDxfId="53"/>
    <tableColumn id="2" xr3:uid="{20C06D07-FBE6-474B-9E89-3888215E7288}" name="Milestone name" dataDxfId="52"/>
    <tableColumn id="3" xr3:uid="{B866488E-CDC9-4676-B3C4-A73CF21CC7C7}" name="T/F" dataDxfId="51"/>
    <tableColumn id="4" xr3:uid="{4C284BE0-32A7-4258-B8C0-89462A689AB2}" name="Abreviation" dataDxfId="50"/>
    <tableColumn id="5" xr3:uid="{7363579C-3513-4864-ADD3-CD7CB2CE17FE}" name="Stage" dataDxfId="49"/>
    <tableColumn id="6" xr3:uid="{24DBD12A-C810-4D00-8A71-D4A17A07C538}" name="Form category" dataDxfId="48"/>
    <tableColumn id="7" xr3:uid="{253AE8D6-78A5-411B-A2F6-A02EFDB04C3C}" name="Checkmark summary category" dataDxfId="47"/>
    <tableColumn id="9" xr3:uid="{AF48A3BB-17C2-4522-B9B7-81901D06C799}" name="Answer weight" dataDxfId="46"/>
    <tableColumn id="8" xr3:uid="{0C085805-9C98-463E-950B-2F4A506D1453}" name="Full description" dataDxfId="45"/>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3591BCE-471F-46B9-AA4A-319258533CAC}" name="Errors_check" displayName="Errors_check" ref="B4:D7" totalsRowShown="0" headerRowDxfId="44" dataDxfId="43">
  <autoFilter ref="B4:D7" xr:uid="{C3591BCE-471F-46B9-AA4A-319258533CAC}"/>
  <tableColumns count="3">
    <tableColumn id="1" xr3:uid="{734C79E8-1066-40CF-A679-039B9F7A72CD}" name="Field" dataDxfId="42"/>
    <tableColumn id="2" xr3:uid="{DD2B0E9F-AF99-4F30-A2FA-1DA1DE566740}" name="Data entered" dataDxfId="41"/>
    <tableColumn id="3" xr3:uid="{E87D781C-A2E9-479A-B3B6-D103E5A26ED9}" name="Error found" dataDxfId="40"/>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BF4BF29-BC41-4A9E-BA2F-5814DA4048D9}" name="Table12" displayName="Table12" ref="A22:P29" totalsRowShown="0" headerRowDxfId="221" tableBorderDxfId="220">
  <autoFilter ref="A22:P29" xr:uid="{EBF4BF29-BC41-4A9E-BA2F-5814DA4048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9D87FACF-DA54-42AA-8413-3BEC4696066B}" name="Milestone No." dataDxfId="219"/>
    <tableColumn id="2" xr3:uid="{C18E3641-30B5-4377-9759-ED848BB12166}" name="Milestone" dataDxfId="218"/>
    <tableColumn id="3" xr3:uid="{2FF4F14E-A934-4215-ACF5-1AA6F5B2FFB5}" name="MarkNone" dataDxfId="217"/>
    <tableColumn id="4" xr3:uid="{3D80AF81-38CD-4048-9454-08986404BCFA}" name="Not Yet Started" dataDxfId="216"/>
    <tableColumn id="5" xr3:uid="{2320E511-A361-4E8E-B502-3849EDF02959}" name="Activities to Get Started (Not Yet Started to Some Progress Made)" dataDxfId="215"/>
    <tableColumn id="6" xr3:uid="{D229AD00-44F0-4540-A867-0D3A4F802C5E}" name="blank1" dataDxfId="214"/>
    <tableColumn id="7" xr3:uid="{4057637A-7770-4DB3-B90C-7C0903028D12}" name="MarkSome" dataDxfId="213"/>
    <tableColumn id="8" xr3:uid="{0E5442A5-F9DD-4FB8-8896-CCF28C256BE5}" name="Some Progress Made " dataDxfId="212"/>
    <tableColumn id="9" xr3:uid="{F1B756FA-098A-4717-9214-C04894D0B3A8}" name="Activities to Drive Progress (Some Progress Made to More Progress Made)" dataDxfId="211"/>
    <tableColumn id="10" xr3:uid="{5E12BF35-0BFA-4FEC-BCBC-A135CD32A38E}" name="blank2" dataDxfId="210"/>
    <tableColumn id="11" xr3:uid="{E9FA4D9A-B671-4541-A15C-7331E3167988}" name="MarkMore" dataDxfId="209"/>
    <tableColumn id="12" xr3:uid="{C7A1B7E0-94D2-4760-97DA-5C21057B5456}" name="More Progress Made" dataDxfId="208"/>
    <tableColumn id="13" xr3:uid="{D78C7489-A7FD-424A-B259-14F007626A1B}" name="Activities to Strengthen Approach (More Progress Made to Advanced Practices)" dataDxfId="207"/>
    <tableColumn id="14" xr3:uid="{8892FDF6-B6A8-48DC-8F86-A5546F383D0A}" name="blank3" dataDxfId="206"/>
    <tableColumn id="15" xr3:uid="{95B1FDC2-D4A7-4089-8AFF-C0B54D86AC9F}" name="MarkAdv" dataDxfId="205"/>
    <tableColumn id="16" xr3:uid="{0ECE394E-E3C0-4F16-9588-E04618867CBF}" name="Advanced Practices" dataDxfId="204"/>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4343E5A-9EE5-4B12-AAE8-EB003B472069}" name="Table13" displayName="Table13" ref="A32:P42" totalsRowShown="0" headerRowDxfId="203" tableBorderDxfId="202">
  <autoFilter ref="A32:P42" xr:uid="{54343E5A-9EE5-4B12-AAE8-EB003B47206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1C2B2824-3CF8-4FAA-B42D-2BB55E8FC60E}" name="Milestone No." dataDxfId="201"/>
    <tableColumn id="2" xr3:uid="{D39A72E2-A8D2-447A-9D4F-5BF5A63159D5}" name="Milestone" dataDxfId="200"/>
    <tableColumn id="3" xr3:uid="{FA7FC504-F43E-49EF-B870-42158F20436B}" name="MarkNone" dataDxfId="199"/>
    <tableColumn id="4" xr3:uid="{85DC4CDD-C279-4021-9B2A-B1BC972C22DD}" name="Not Yet Started" dataDxfId="198"/>
    <tableColumn id="5" xr3:uid="{A2E9E5C9-CAEB-4384-BA9C-481A9C0236CA}" name="Activities to Get Started (Not Yet Started to Some Progress Made)" dataDxfId="197"/>
    <tableColumn id="6" xr3:uid="{070E308F-E0C8-4640-881F-C3B3C9C4DEA2}" name="blank1" dataDxfId="196"/>
    <tableColumn id="7" xr3:uid="{F7099F7D-E906-4E30-A2EF-FFC78AB77997}" name="MarkSome" dataDxfId="195"/>
    <tableColumn id="8" xr3:uid="{ED87C8D2-4F9D-4889-A237-BA93E9AB7AB4}" name="Some Progress Made " dataDxfId="194"/>
    <tableColumn id="9" xr3:uid="{913A0338-94D6-4A9D-8EA3-C085FA0D3FEE}" name="Activities to Drive Progress (Some Progress Made to More Progress Made)" dataDxfId="193"/>
    <tableColumn id="10" xr3:uid="{D6353BA3-1128-48D0-9B3B-B1E6C73B87E3}" name="blank2" dataDxfId="192"/>
    <tableColumn id="11" xr3:uid="{0ABBB14A-8BAC-4DFE-86E8-587431ABCB5C}" name="MarkMore" dataDxfId="191"/>
    <tableColumn id="12" xr3:uid="{F0B82A7A-F4D3-46D8-8388-E2C629D26FBC}" name="More Progress Made" dataDxfId="190"/>
    <tableColumn id="13" xr3:uid="{AE16F26F-A7D2-423E-99C9-27E23C77BA80}" name="Activities to Strengthen Approach (More Progress Made to Advanced Practices)" dataDxfId="189"/>
    <tableColumn id="14" xr3:uid="{BA399F4B-427D-4128-B338-16C4F6E414C5}" name="blank3" dataDxfId="188"/>
    <tableColumn id="15" xr3:uid="{2D0C3ED9-5951-467C-8DB9-D2B7E5CA9537}" name="MarkAdv" dataDxfId="187"/>
    <tableColumn id="16" xr3:uid="{4DE2F4B1-57F4-49CA-8904-5A5296A29244}" name="Advanced Practices" dataDxfId="186"/>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F61DA0D-4794-4B1F-ADB9-5475F2CAEA69}" name="Table14" displayName="Table14" ref="A45:P57" totalsRowShown="0" headerRowDxfId="185" tableBorderDxfId="184">
  <autoFilter ref="A45:P57" xr:uid="{0F61DA0D-4794-4B1F-ADB9-5475F2CAEA6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8147EB90-3C9A-41AC-8539-A3DB73A9E85E}" name="Milestone No." dataDxfId="183"/>
    <tableColumn id="2" xr3:uid="{5FEC61A3-6715-4711-B9B0-35800BCC9255}" name="Milestone" dataDxfId="182"/>
    <tableColumn id="3" xr3:uid="{BD6695B1-E816-4A10-831C-32E6C3C4DE8C}" name="MarkNone" dataDxfId="181"/>
    <tableColumn id="4" xr3:uid="{175CF458-09FB-441A-8970-B356E96E78D6}" name="Not Yet Started" dataDxfId="180"/>
    <tableColumn id="5" xr3:uid="{B3BAE455-07C6-4A7C-A3E6-F58CEF1F7061}" name="Activities to Get Started (Not Yet Started to Some Progress Made)" dataDxfId="179"/>
    <tableColumn id="6" xr3:uid="{324A166E-3465-4A34-8CB9-D108AEADB822}" name="blank1" dataDxfId="178"/>
    <tableColumn id="7" xr3:uid="{779CDE7F-4838-468E-96CC-F158AA79BABF}" name="MarkSome" dataDxfId="177"/>
    <tableColumn id="8" xr3:uid="{5252F45C-BEC3-44BA-A43E-42B573D311F8}" name="Some Progress Made " dataDxfId="176"/>
    <tableColumn id="9" xr3:uid="{A859EB42-258B-4F8C-ACCF-C1447EB600AA}" name="Activities to Drive Progress (Some Progress Made to More Progress Made)" dataDxfId="175"/>
    <tableColumn id="10" xr3:uid="{A2009BAE-18C1-4C00-9CEB-546B7C8AFBCD}" name="blank2" dataDxfId="174"/>
    <tableColumn id="11" xr3:uid="{4A502E4A-F7AE-4C5C-A885-27A4A1F83075}" name="MarkMore" dataDxfId="173"/>
    <tableColumn id="12" xr3:uid="{C246FEBE-069F-4710-AFE8-8215CA721FB4}" name="More Progress Made" dataDxfId="172"/>
    <tableColumn id="13" xr3:uid="{0B592FA1-22A6-48EB-AD87-CE22F2FE3BC2}" name="Activities to Strengthen Approach (More Progress Made to Advanced Practices)" dataDxfId="171"/>
    <tableColumn id="14" xr3:uid="{4F500690-68B4-4FFB-98E7-B6CCAC6062F5}" name="blank3" dataDxfId="170"/>
    <tableColumn id="15" xr3:uid="{F3EE02E9-432D-4DB8-847D-45E0FCE895BE}" name="MarkAdv" dataDxfId="169"/>
    <tableColumn id="16" xr3:uid="{FAC067B3-D596-4F18-B256-DA846EC11756}" name="Advanced Practices" dataDxfId="168"/>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51993E5-C764-4CBB-834E-3D2E4FB1B48E}" name="Table5" displayName="Table5" ref="A6:J11" totalsRowShown="0" headerRowDxfId="167" dataDxfId="166" tableBorderDxfId="165">
  <autoFilter ref="A6:J11" xr:uid="{851993E5-C764-4CBB-834E-3D2E4FB1B48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42FABAFD-DBC0-4345-ADAE-E43E18FC9C7B}" name="Milestone No." dataDxfId="164"/>
    <tableColumn id="2" xr3:uid="{BDBF02C8-45F1-4F2A-BE57-1179AE6B8FD7}" name="Milestone" dataDxfId="163"/>
    <tableColumn id="3" xr3:uid="{A7F65AD9-B24B-47C3-9D58-2DC9F76E6CB6}" name="MarkArea" dataDxfId="162"/>
    <tableColumn id="4" xr3:uid="{36FC5804-AD48-41EF-9109-D7B785024C96}" name="Service Areas" dataDxfId="161"/>
    <tableColumn id="5" xr3:uid="{FC60A797-B84C-4A96-9A50-FA9F8F980EF0}" name="Activities to Progress in Service Areas/Climate Hazards" dataDxfId="160"/>
    <tableColumn id="6" xr3:uid="{9AEC2B6C-018C-4AF2-9BE0-1C8009B5A962}" name="MarkHaz" dataDxfId="159"/>
    <tableColumn id="7" xr3:uid="{FA2F104A-E185-47A6-A74D-7C994254E474}" name="Climate Hazards" dataDxfId="158"/>
    <tableColumn id="8" xr3:uid="{DCFA983D-AB1B-4523-ABC9-C52006AD9E25}" name="Activities to Progress in Reconciliation, Anti-Racism, Equity, and Inclusion (Reconciliation+AREI)" dataDxfId="157"/>
    <tableColumn id="9" xr3:uid="{A6AE4FA2-E6C8-4627-90FC-C2DDEBEA34EB}" name="MarkAREI" dataDxfId="156"/>
    <tableColumn id="10" xr3:uid="{138D8F82-D7AB-4024-A201-586329AE7EA5}" name="Reconciliation, Anti-Racism, Equity, Inclusion (Reconciliation+AREI)" dataDxfId="155"/>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C87C15C-E027-4672-B398-4CE8D10B4EAA}" name="Table6" displayName="Table6" ref="A14:J19" totalsRowShown="0" headerRowDxfId="154" dataDxfId="153" tableBorderDxfId="152">
  <autoFilter ref="A14:J19" xr:uid="{7C87C15C-E027-4672-B398-4CE8D10B4EA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518713F-2CE1-4597-98F3-37FDF436F67F}" name="Milestone No." dataDxfId="151"/>
    <tableColumn id="2" xr3:uid="{CC18293E-21CA-4A1F-9378-757CF4C705B4}" name="Milestone" dataDxfId="150"/>
    <tableColumn id="3" xr3:uid="{C5EF837B-7C3F-44AD-85DC-4BF87556AF2B}" name="MarkArea" dataDxfId="149"/>
    <tableColumn id="4" xr3:uid="{28B0D898-0831-422E-95D4-255BD76A9A28}" name="Service Areas" dataDxfId="148"/>
    <tableColumn id="5" xr3:uid="{22F7AA7A-7CD0-4606-A006-D3B6A880848E}" name="Activities to Progress in Service Areas/Climate Hazards" dataDxfId="147"/>
    <tableColumn id="6" xr3:uid="{C40CCAFF-B742-42DD-B6A9-97F778536D9C}" name="MarkHaz" dataDxfId="146"/>
    <tableColumn id="7" xr3:uid="{4979F90C-2A3C-416A-9AF4-4611CEFC2B41}" name="Climate Hazards" dataDxfId="145"/>
    <tableColumn id="8" xr3:uid="{87B4DFAD-575A-400D-92C3-DFEC01DBBB8C}" name="Activities to Progress in Reconciliation, Anti-Racism, Equity, and Inclusion (Reconciliation+AREI)" dataDxfId="144"/>
    <tableColumn id="9" xr3:uid="{7C7A92A6-040D-4601-AD32-5B9C77720704}" name="MarkAREI" dataDxfId="143"/>
    <tableColumn id="10" xr3:uid="{51FA5E88-34A6-4073-99B6-07990BAE1C4B}" name="Reconciliation, Anti-Racism, Equity, Inclusion (Reconciliation+AREI)" dataDxfId="142"/>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9F49E8D-BA1D-4E7F-95C2-68965AC7B969}" name="Table9" displayName="Table9" ref="A22:J27" totalsRowShown="0" headerRowDxfId="141" dataDxfId="140" tableBorderDxfId="139">
  <autoFilter ref="A22:J27" xr:uid="{C9F49E8D-BA1D-4E7F-95C2-68965AC7B96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8F8569EF-5A38-46DC-9D41-D5A230D76D66}" name="Milestone No." dataDxfId="138"/>
    <tableColumn id="2" xr3:uid="{65AD52FC-7E48-4482-8DA1-AC8EBA5ECC0C}" name="Milestone" dataDxfId="137"/>
    <tableColumn id="3" xr3:uid="{0C2B84E9-D16D-4B2F-8BC8-C0D5C90D450D}" name="MarkArea" dataDxfId="136"/>
    <tableColumn id="4" xr3:uid="{BD6D8271-B07D-4469-AE14-2C678C4C974F}" name="Service Areas" dataDxfId="135"/>
    <tableColumn id="5" xr3:uid="{66E3780B-8DED-400F-9478-EEEBFCFBA60C}" name="Activities to Progress in Service Areas/Climate Hazards" dataDxfId="134"/>
    <tableColumn id="6" xr3:uid="{734C8D6B-05B3-4B82-BEB7-E1EFA38E5F5C}" name="MarkHaz" dataDxfId="133"/>
    <tableColumn id="7" xr3:uid="{B36A3E52-9A40-44F4-9DC4-2C97D5F7F0FC}" name="Climate Hazards" dataDxfId="132"/>
    <tableColumn id="8" xr3:uid="{9B0DE746-71B8-407D-98B6-D0988C1AA7BA}" name="Activities to Progress in Reconciliation, Anti-Racism, Equity, and Inclusion (Reconciliation+AREI)" dataDxfId="131"/>
    <tableColumn id="9" xr3:uid="{D7397DB0-474A-4BE2-A9E1-B2627DDBB069}" name="MarkAREI" dataDxfId="130"/>
    <tableColumn id="10" xr3:uid="{29CD3419-5C23-4F83-9978-E0E5175CA15D}" name="Reconciliation, Anti-Racism, Equity, Inclusion (Reconciliation+AREI)" dataDxfId="129"/>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8AC33AE-7819-4C9A-B496-FFAB9F6B3F87}" name="Table10" displayName="Table10" ref="A30:J38" totalsRowShown="0" headerRowDxfId="128" dataDxfId="127" tableBorderDxfId="126">
  <autoFilter ref="A30:J38" xr:uid="{08AC33AE-7819-4C9A-B496-FFAB9F6B3F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FCF06B04-90AB-4D6C-A8DB-427BA9E19DE2}" name="Milestone No." dataDxfId="125"/>
    <tableColumn id="2" xr3:uid="{D3BDAA46-DDC1-4466-95BA-D891F615B6D6}" name="Milestone" dataDxfId="124"/>
    <tableColumn id="3" xr3:uid="{1BF86EFE-ED11-43A7-93C5-DF0540BD45C7}" name="MarkArea" dataDxfId="123"/>
    <tableColumn id="4" xr3:uid="{3C7E6E6F-C185-41D9-A8CF-0BC7C01EF94F}" name="Service Areas" dataDxfId="122"/>
    <tableColumn id="5" xr3:uid="{A9AD97DA-8279-4ADA-BCD2-A382F30492F6}" name="Activities to Progress in Service Areas/Climate Hazards" dataDxfId="121"/>
    <tableColumn id="6" xr3:uid="{4382588F-5BCC-43F0-9B51-0BD7439544DC}" name="MarkHaz" dataDxfId="120"/>
    <tableColumn id="7" xr3:uid="{91CE1745-E831-4BC1-9B62-E605B590B909}" name="Climate Hazards" dataDxfId="119"/>
    <tableColumn id="8" xr3:uid="{7D9A8BE2-5967-42E3-BA79-80F4F7C23A65}" name="Activities to Progress in Reconciliation, Anti-Racism, Equity, and Inclusion (Reconciliation+AREI)" dataDxfId="118"/>
    <tableColumn id="9" xr3:uid="{C9EAF21A-72E0-4BE2-AC0C-084D832B6BFA}" name="MarkAREI" dataDxfId="117"/>
    <tableColumn id="10" xr3:uid="{99A95875-2359-4EBD-B1F9-065243A02B5B}" name="Reconciliation, Anti-Racism, Equity, Inclusion (Reconciliation+AREI)" dataDxfId="116"/>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449678E-41E5-4311-A0D5-5135C92461CE}" name="Table1" displayName="Table1" ref="A6:P12" totalsRowShown="0" headerRowDxfId="115" dataDxfId="114" tableBorderDxfId="113">
  <autoFilter ref="A6:P12" xr:uid="{0449678E-41E5-4311-A0D5-5135C92461C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F3C7B06D-9D0B-4262-9055-22E3A6ED4EF6}" name="Milestone No." dataDxfId="112"/>
    <tableColumn id="2" xr3:uid="{246D076A-E8D4-40DC-9288-DE90D2AD2F52}" name="Milestone" dataDxfId="111"/>
    <tableColumn id="3" xr3:uid="{BB329E3F-4CC7-4E50-B351-87D497B5AA91}" name="Column1" dataDxfId="110"/>
    <tableColumn id="4" xr3:uid="{74B2CEF7-CBD2-4DC0-B2F1-02D04234F5F4}" name="Not Yet Started" dataDxfId="109"/>
    <tableColumn id="5" xr3:uid="{AD9E80A4-5D95-4F5B-9377-0E1283652BA3}" name="Activities to Get Started (Not Yet Started to Some Progress Made)" dataDxfId="108"/>
    <tableColumn id="6" xr3:uid="{FF0633DF-6308-4741-8500-A14E17A5BDB2}" name="Next1" dataDxfId="107"/>
    <tableColumn id="7" xr3:uid="{D8A345CF-1149-4313-BA6C-1BFE4C9223E7}" name="MarkSome" dataDxfId="106"/>
    <tableColumn id="8" xr3:uid="{C43C96D8-3658-4702-81CE-71905DA78C87}" name="Some Progress Made " dataDxfId="105"/>
    <tableColumn id="9" xr3:uid="{1521E753-0C96-4114-B378-966016BA2EB1}" name="Activities to Drive progress (Some Progress Made to More Progress Made)" dataDxfId="104"/>
    <tableColumn id="10" xr3:uid="{310A8D3E-EC23-4DE1-B1FA-942B434D5E8C}" name="Next2" dataDxfId="103"/>
    <tableColumn id="11" xr3:uid="{308A9D7C-D5CF-43AE-8FB2-2346C042830A}" name="MarkMore" dataDxfId="102"/>
    <tableColumn id="12" xr3:uid="{F01FB48B-99E9-4061-A77E-787DA3A36B2B}" name="More Progress Made" dataDxfId="101"/>
    <tableColumn id="13" xr3:uid="{F7D2030D-10DF-4DB5-A91D-A03B55EC0E07}" name="Activities to Strengthen approach (More Progress Made to Advanced Practices)" dataDxfId="100"/>
    <tableColumn id="14" xr3:uid="{CCED3A59-4732-4C46-B53B-39461C9A7863}" name="Next3" dataDxfId="99"/>
    <tableColumn id="15" xr3:uid="{4BAEF83F-4D5D-45F8-B826-197548121994}" name="MarkAdv" dataDxfId="98"/>
    <tableColumn id="16" xr3:uid="{ED972811-A419-4ACB-9EAD-D578B3892C76}" name="Advanced Practices" dataDxfId="97"/>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FCM Tool">
      <a:dk1>
        <a:srgbClr val="3B3B3B"/>
      </a:dk1>
      <a:lt1>
        <a:srgbClr val="FFFFFF"/>
      </a:lt1>
      <a:dk2>
        <a:srgbClr val="3B3B3B"/>
      </a:dk2>
      <a:lt2>
        <a:srgbClr val="FFFFFF"/>
      </a:lt2>
      <a:accent1>
        <a:srgbClr val="AFE028"/>
      </a:accent1>
      <a:accent2>
        <a:srgbClr val="008942"/>
      </a:accent2>
      <a:accent3>
        <a:srgbClr val="16B4D8"/>
      </a:accent3>
      <a:accent4>
        <a:srgbClr val="860038"/>
      </a:accent4>
      <a:accent5>
        <a:srgbClr val="706D84"/>
      </a:accent5>
      <a:accent6>
        <a:srgbClr val="434358"/>
      </a:accent6>
      <a:hlink>
        <a:srgbClr val="5F3C6B"/>
      </a:hlink>
      <a:folHlink>
        <a:srgbClr val="00809E"/>
      </a:folHlink>
    </a:clrScheme>
    <a:fontScheme name="FCM Tool">
      <a:majorFont>
        <a:latin typeface="Montserrat"/>
        <a:ea typeface=""/>
        <a:cs typeface=""/>
      </a:majorFont>
      <a:minorFont>
        <a:latin typeface="Montserra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2.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drawing" Target="../drawings/drawing3.xml"/><Relationship Id="rId5" Type="http://schemas.openxmlformats.org/officeDocument/2006/relationships/table" Target="../tables/table8.xml"/><Relationship Id="rId4" Type="http://schemas.openxmlformats.org/officeDocument/2006/relationships/table" Target="../tables/table7.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drawing" Target="../drawings/drawing4.xml"/><Relationship Id="rId4" Type="http://schemas.openxmlformats.org/officeDocument/2006/relationships/table" Target="../tables/table1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table" Target="../tables/table1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2138C-EFC4-4B84-8B5F-5847CA78D7DD}">
  <sheetPr codeName="Sheet2"/>
  <dimension ref="A1:F71"/>
  <sheetViews>
    <sheetView topLeftCell="A58" zoomScaleNormal="100" workbookViewId="0">
      <selection activeCell="AB66" sqref="AB66"/>
    </sheetView>
  </sheetViews>
  <sheetFormatPr defaultColWidth="9.140625" defaultRowHeight="12.75" x14ac:dyDescent="0.2"/>
  <cols>
    <col min="1" max="1" width="2.140625" style="2" customWidth="1"/>
    <col min="2" max="2" width="9.85546875" style="2" customWidth="1"/>
    <col min="3" max="5" width="9.140625" style="2"/>
    <col min="6" max="6" width="13.7109375" style="2" customWidth="1"/>
    <col min="7" max="16384" width="9.140625" style="2"/>
  </cols>
  <sheetData>
    <row r="1" spans="1:6" ht="28.5" x14ac:dyDescent="0.2">
      <c r="A1" s="208"/>
      <c r="B1" s="208"/>
      <c r="C1" s="208"/>
      <c r="D1" s="208"/>
      <c r="E1" s="208"/>
      <c r="F1" s="208"/>
    </row>
    <row r="2" spans="1:6" ht="12.75" customHeight="1" x14ac:dyDescent="0.2">
      <c r="B2" s="208"/>
      <c r="C2" s="208"/>
      <c r="D2" s="208"/>
      <c r="E2" s="208"/>
      <c r="F2" s="208"/>
    </row>
    <row r="3" spans="1:6" ht="21.75" x14ac:dyDescent="0.4">
      <c r="A3" s="209"/>
      <c r="B3" s="210"/>
      <c r="C3" s="211"/>
      <c r="D3" s="211"/>
      <c r="E3" s="211"/>
      <c r="F3" s="211"/>
    </row>
    <row r="4" spans="1:6" ht="18.75" x14ac:dyDescent="0.3">
      <c r="A4" s="196"/>
      <c r="B4" s="212"/>
      <c r="C4" s="213"/>
      <c r="D4" s="213"/>
      <c r="E4" s="213"/>
      <c r="F4" s="213"/>
    </row>
    <row r="5" spans="1:6" ht="18.75" x14ac:dyDescent="0.3">
      <c r="A5" s="196"/>
      <c r="B5" s="212"/>
      <c r="C5" s="213"/>
      <c r="D5" s="213"/>
      <c r="E5" s="213"/>
      <c r="F5" s="213"/>
    </row>
    <row r="6" spans="1:6" ht="18.75" x14ac:dyDescent="0.3">
      <c r="A6" s="196"/>
      <c r="B6" s="212"/>
      <c r="C6" s="213"/>
      <c r="D6" s="213"/>
      <c r="E6" s="213"/>
      <c r="F6" s="213"/>
    </row>
    <row r="7" spans="1:6" ht="18.75" x14ac:dyDescent="0.3">
      <c r="A7" s="196"/>
      <c r="B7" s="212"/>
      <c r="C7" s="213"/>
      <c r="D7" s="213"/>
      <c r="E7" s="213"/>
      <c r="F7" s="213"/>
    </row>
    <row r="8" spans="1:6" ht="18.75" x14ac:dyDescent="0.3">
      <c r="A8" s="196"/>
      <c r="B8" s="212"/>
      <c r="C8" s="213"/>
      <c r="D8" s="213"/>
      <c r="E8" s="213"/>
      <c r="F8" s="213"/>
    </row>
    <row r="9" spans="1:6" ht="18.75" x14ac:dyDescent="0.3">
      <c r="A9" s="196"/>
      <c r="B9" s="212"/>
      <c r="C9" s="213"/>
      <c r="D9" s="213"/>
      <c r="E9" s="213"/>
      <c r="F9" s="213"/>
    </row>
    <row r="10" spans="1:6" ht="15" x14ac:dyDescent="0.3">
      <c r="A10" s="196"/>
      <c r="B10" s="214"/>
      <c r="C10" s="213"/>
      <c r="D10" s="213"/>
      <c r="E10" s="213"/>
      <c r="F10" s="213"/>
    </row>
    <row r="11" spans="1:6" ht="18.75" customHeight="1" x14ac:dyDescent="0.4">
      <c r="A11" s="215"/>
      <c r="B11" s="196"/>
      <c r="C11" s="216"/>
      <c r="D11" s="216"/>
      <c r="E11" s="216"/>
      <c r="F11" s="216"/>
    </row>
    <row r="12" spans="1:6" ht="18.75" customHeight="1" x14ac:dyDescent="0.35">
      <c r="A12" s="196"/>
      <c r="B12" s="217"/>
      <c r="C12" s="196"/>
      <c r="D12" s="196"/>
      <c r="E12" s="196"/>
      <c r="F12" s="196"/>
    </row>
    <row r="13" spans="1:6" ht="53.25" customHeight="1" x14ac:dyDescent="0.3">
      <c r="A13" s="196"/>
      <c r="B13" s="212"/>
      <c r="C13" s="213"/>
      <c r="D13" s="213"/>
      <c r="E13" s="213"/>
      <c r="F13" s="213"/>
    </row>
    <row r="14" spans="1:6" ht="18.75" customHeight="1" x14ac:dyDescent="0.3">
      <c r="A14" s="196"/>
      <c r="B14" s="218"/>
      <c r="C14" s="196"/>
      <c r="D14" s="196"/>
      <c r="E14" s="196"/>
      <c r="F14" s="196"/>
    </row>
    <row r="15" spans="1:6" ht="15" x14ac:dyDescent="0.3">
      <c r="A15" s="196"/>
      <c r="B15" s="219"/>
      <c r="C15" s="196"/>
      <c r="D15" s="196"/>
      <c r="E15" s="196"/>
      <c r="F15" s="196"/>
    </row>
    <row r="16" spans="1:6" ht="15" x14ac:dyDescent="0.3">
      <c r="A16" s="196"/>
      <c r="B16" s="220"/>
      <c r="C16" s="196"/>
      <c r="D16" s="196"/>
      <c r="E16" s="196"/>
      <c r="F16" s="196"/>
    </row>
    <row r="17" spans="1:6" ht="15" x14ac:dyDescent="0.3">
      <c r="A17" s="196"/>
      <c r="B17" s="219"/>
      <c r="C17" s="196"/>
      <c r="D17" s="196"/>
      <c r="E17" s="196"/>
      <c r="F17" s="196"/>
    </row>
    <row r="18" spans="1:6" ht="15" x14ac:dyDescent="0.3">
      <c r="A18" s="196"/>
      <c r="B18" s="221"/>
      <c r="C18" s="196"/>
      <c r="D18" s="196"/>
      <c r="E18" s="196"/>
      <c r="F18" s="196"/>
    </row>
    <row r="19" spans="1:6" ht="18.75" customHeight="1" x14ac:dyDescent="0.35">
      <c r="A19" s="196"/>
      <c r="B19" s="217"/>
      <c r="C19" s="196"/>
      <c r="D19" s="196"/>
      <c r="E19" s="196"/>
      <c r="F19" s="196"/>
    </row>
    <row r="20" spans="1:6" ht="18.75" x14ac:dyDescent="0.3">
      <c r="A20" s="196"/>
      <c r="B20" s="218"/>
      <c r="C20" s="222"/>
      <c r="D20" s="222"/>
      <c r="E20" s="222"/>
      <c r="F20" s="222"/>
    </row>
    <row r="21" spans="1:6" ht="18.75" customHeight="1" x14ac:dyDescent="0.3">
      <c r="A21" s="196"/>
      <c r="B21" s="223"/>
      <c r="C21" s="223"/>
      <c r="D21" s="223"/>
      <c r="E21" s="223"/>
      <c r="F21" s="223"/>
    </row>
    <row r="22" spans="1:6" ht="18.75" x14ac:dyDescent="0.35">
      <c r="A22" s="196"/>
      <c r="B22" s="224"/>
      <c r="C22" s="225"/>
      <c r="D22" s="225"/>
      <c r="E22" s="225"/>
      <c r="F22" s="225"/>
    </row>
    <row r="23" spans="1:6" ht="18.75" x14ac:dyDescent="0.35">
      <c r="A23" s="196"/>
      <c r="B23" s="226"/>
      <c r="C23" s="225"/>
      <c r="D23" s="225"/>
      <c r="E23" s="225"/>
      <c r="F23" s="225"/>
    </row>
    <row r="24" spans="1:6" ht="18.75" x14ac:dyDescent="0.35">
      <c r="A24" s="196"/>
      <c r="B24" s="226"/>
      <c r="C24" s="225"/>
      <c r="D24" s="225"/>
      <c r="E24" s="225"/>
      <c r="F24" s="225"/>
    </row>
    <row r="25" spans="1:6" ht="18.75" x14ac:dyDescent="0.35">
      <c r="A25" s="196"/>
      <c r="B25" s="226"/>
      <c r="C25" s="225"/>
      <c r="D25" s="225"/>
      <c r="E25" s="225"/>
      <c r="F25" s="225"/>
    </row>
    <row r="26" spans="1:6" ht="18.75" x14ac:dyDescent="0.35">
      <c r="A26" s="196"/>
      <c r="B26" s="227"/>
      <c r="C26" s="225"/>
      <c r="D26" s="225"/>
      <c r="E26" s="225"/>
      <c r="F26" s="225"/>
    </row>
    <row r="27" spans="1:6" ht="18.75" x14ac:dyDescent="0.35">
      <c r="A27" s="196"/>
      <c r="B27" s="226"/>
      <c r="C27" s="225"/>
      <c r="D27" s="225"/>
      <c r="E27" s="225"/>
      <c r="F27" s="225"/>
    </row>
    <row r="28" spans="1:6" ht="18.75" x14ac:dyDescent="0.35">
      <c r="A28" s="196"/>
      <c r="B28" s="226"/>
      <c r="C28" s="225"/>
      <c r="D28" s="225"/>
      <c r="E28" s="225"/>
      <c r="F28" s="225"/>
    </row>
    <row r="29" spans="1:6" ht="18.75" x14ac:dyDescent="0.35">
      <c r="A29" s="196"/>
      <c r="B29" s="226"/>
      <c r="C29" s="225"/>
      <c r="D29" s="225"/>
      <c r="E29" s="225"/>
      <c r="F29" s="225"/>
    </row>
    <row r="30" spans="1:6" ht="18.75" x14ac:dyDescent="0.35">
      <c r="A30" s="196"/>
      <c r="B30" s="224"/>
      <c r="C30" s="225"/>
      <c r="D30" s="225"/>
      <c r="E30" s="225"/>
      <c r="F30" s="225"/>
    </row>
    <row r="31" spans="1:6" ht="38.25" customHeight="1" x14ac:dyDescent="0.35">
      <c r="A31" s="196"/>
      <c r="B31" s="226"/>
      <c r="C31" s="225"/>
      <c r="D31" s="225"/>
      <c r="E31" s="225"/>
      <c r="F31" s="225"/>
    </row>
    <row r="32" spans="1:6" ht="18.75" x14ac:dyDescent="0.35">
      <c r="A32" s="196"/>
      <c r="B32" s="226"/>
      <c r="C32" s="225"/>
      <c r="D32" s="225"/>
      <c r="E32" s="225"/>
      <c r="F32" s="225"/>
    </row>
    <row r="33" spans="1:6" ht="12.75" customHeight="1" x14ac:dyDescent="0.3">
      <c r="A33" s="196"/>
      <c r="B33" s="221"/>
      <c r="C33" s="196"/>
      <c r="D33" s="196"/>
      <c r="E33" s="196"/>
      <c r="F33" s="196"/>
    </row>
    <row r="34" spans="1:6" ht="18.75" customHeight="1" x14ac:dyDescent="0.35">
      <c r="A34" s="196"/>
      <c r="B34" s="217"/>
      <c r="C34" s="196"/>
      <c r="D34" s="196"/>
      <c r="E34" s="196"/>
      <c r="F34" s="196"/>
    </row>
    <row r="35" spans="1:6" ht="18.75" x14ac:dyDescent="0.3">
      <c r="A35" s="196"/>
      <c r="B35" s="228"/>
      <c r="C35" s="196"/>
      <c r="D35" s="196"/>
      <c r="E35" s="196"/>
      <c r="F35" s="196"/>
    </row>
    <row r="36" spans="1:6" ht="12.75" customHeight="1" x14ac:dyDescent="0.3">
      <c r="A36" s="196"/>
      <c r="B36" s="221"/>
      <c r="C36" s="196"/>
      <c r="D36" s="196"/>
      <c r="E36" s="196"/>
      <c r="F36" s="196"/>
    </row>
    <row r="37" spans="1:6" ht="18.75" x14ac:dyDescent="0.35">
      <c r="A37" s="196"/>
      <c r="B37" s="217"/>
      <c r="C37" s="196"/>
      <c r="D37" s="196"/>
      <c r="E37" s="196"/>
      <c r="F37" s="196"/>
    </row>
    <row r="38" spans="1:6" ht="18.75" x14ac:dyDescent="0.3">
      <c r="A38" s="196"/>
      <c r="B38" s="228"/>
      <c r="C38" s="196"/>
      <c r="D38" s="196"/>
      <c r="E38" s="196"/>
      <c r="F38" s="196"/>
    </row>
    <row r="39" spans="1:6" ht="16.5" customHeight="1" x14ac:dyDescent="0.3">
      <c r="A39" s="196"/>
      <c r="B39" s="228"/>
      <c r="C39" s="196"/>
      <c r="D39" s="196"/>
      <c r="E39" s="196"/>
      <c r="F39" s="196"/>
    </row>
    <row r="40" spans="1:6" ht="18.75" x14ac:dyDescent="0.3">
      <c r="A40" s="196"/>
      <c r="B40" s="228"/>
      <c r="C40" s="196"/>
      <c r="D40" s="196"/>
      <c r="E40" s="196"/>
      <c r="F40" s="196"/>
    </row>
    <row r="41" spans="1:6" ht="12.75" customHeight="1" x14ac:dyDescent="0.3">
      <c r="A41" s="196"/>
      <c r="B41" s="221"/>
      <c r="C41" s="196"/>
      <c r="D41" s="196"/>
      <c r="E41" s="196"/>
      <c r="F41" s="196"/>
    </row>
    <row r="42" spans="1:6" ht="21.75" x14ac:dyDescent="0.4">
      <c r="A42" s="229"/>
      <c r="B42" s="196"/>
      <c r="C42" s="216"/>
      <c r="D42" s="216"/>
      <c r="E42" s="216"/>
      <c r="F42" s="216"/>
    </row>
    <row r="43" spans="1:6" ht="18.75" customHeight="1" x14ac:dyDescent="0.35">
      <c r="A43" s="196"/>
      <c r="B43" s="230"/>
      <c r="C43" s="196"/>
      <c r="D43" s="196"/>
      <c r="E43" s="196"/>
      <c r="F43" s="196"/>
    </row>
    <row r="44" spans="1:6" ht="18.75" customHeight="1" x14ac:dyDescent="0.3">
      <c r="A44" s="196"/>
      <c r="B44" s="207"/>
      <c r="C44" s="231"/>
      <c r="D44" s="231"/>
      <c r="E44" s="231"/>
      <c r="F44" s="231"/>
    </row>
    <row r="45" spans="1:6" ht="18.75" customHeight="1" x14ac:dyDescent="0.35">
      <c r="A45" s="196"/>
      <c r="B45" s="230"/>
      <c r="C45" s="196"/>
      <c r="D45" s="196"/>
      <c r="E45" s="196"/>
      <c r="F45" s="196"/>
    </row>
    <row r="46" spans="1:6" ht="18.75" x14ac:dyDescent="0.3">
      <c r="A46" s="196"/>
      <c r="B46" s="232"/>
      <c r="C46" s="196"/>
      <c r="D46" s="196"/>
      <c r="E46" s="196"/>
      <c r="F46" s="196"/>
    </row>
    <row r="47" spans="1:6" ht="18.75" x14ac:dyDescent="0.3">
      <c r="A47" s="196"/>
      <c r="B47" s="232"/>
      <c r="C47" s="196"/>
      <c r="D47" s="196"/>
      <c r="E47" s="196"/>
      <c r="F47" s="196"/>
    </row>
    <row r="48" spans="1:6" ht="18.75" x14ac:dyDescent="0.3">
      <c r="A48" s="196"/>
      <c r="B48" s="233"/>
      <c r="C48" s="214"/>
      <c r="D48" s="214"/>
      <c r="E48" s="214"/>
      <c r="F48" s="214"/>
    </row>
    <row r="49" spans="1:6" ht="18.75" x14ac:dyDescent="0.3">
      <c r="A49" s="196"/>
      <c r="B49" s="234"/>
      <c r="C49" s="235"/>
      <c r="D49" s="235"/>
      <c r="E49" s="235"/>
      <c r="F49" s="235"/>
    </row>
    <row r="50" spans="1:6" ht="5.25" customHeight="1" x14ac:dyDescent="0.3">
      <c r="A50" s="196"/>
      <c r="B50" s="234"/>
      <c r="C50" s="235"/>
      <c r="D50" s="235"/>
      <c r="E50" s="235"/>
      <c r="F50" s="235"/>
    </row>
    <row r="51" spans="1:6" ht="18.75" x14ac:dyDescent="0.3">
      <c r="A51" s="196"/>
      <c r="B51" s="236"/>
      <c r="C51" s="235"/>
      <c r="D51" s="235"/>
      <c r="E51" s="235"/>
      <c r="F51" s="235"/>
    </row>
    <row r="52" spans="1:6" ht="18.75" x14ac:dyDescent="0.3">
      <c r="A52" s="196"/>
      <c r="B52" s="236"/>
      <c r="C52" s="235"/>
      <c r="D52" s="235"/>
      <c r="E52" s="235"/>
      <c r="F52" s="235"/>
    </row>
    <row r="53" spans="1:6" ht="5.25" customHeight="1" x14ac:dyDescent="0.3">
      <c r="A53" s="196"/>
      <c r="B53" s="234"/>
      <c r="C53" s="235"/>
      <c r="D53" s="235"/>
      <c r="E53" s="235"/>
      <c r="F53" s="235"/>
    </row>
    <row r="54" spans="1:6" ht="18.75" x14ac:dyDescent="0.3">
      <c r="A54" s="196"/>
      <c r="B54" s="236"/>
      <c r="C54" s="235"/>
      <c r="D54" s="235"/>
      <c r="E54" s="235"/>
      <c r="F54" s="235"/>
    </row>
    <row r="55" spans="1:6" ht="18.75" x14ac:dyDescent="0.3">
      <c r="A55" s="196"/>
      <c r="B55" s="236"/>
      <c r="C55" s="196"/>
      <c r="D55" s="196"/>
      <c r="E55" s="196"/>
      <c r="F55" s="196"/>
    </row>
    <row r="56" spans="1:6" ht="18.75" customHeight="1" x14ac:dyDescent="0.35">
      <c r="A56" s="196"/>
      <c r="B56" s="230"/>
      <c r="C56" s="196"/>
      <c r="D56" s="196"/>
      <c r="E56" s="196"/>
      <c r="F56" s="196"/>
    </row>
    <row r="57" spans="1:6" ht="18.75" x14ac:dyDescent="0.3">
      <c r="A57" s="196"/>
      <c r="B57" s="237"/>
      <c r="C57" s="213"/>
      <c r="D57" s="213"/>
      <c r="E57" s="213"/>
      <c r="F57" s="213"/>
    </row>
    <row r="58" spans="1:6" ht="18.75" customHeight="1" x14ac:dyDescent="0.35">
      <c r="A58" s="196"/>
      <c r="B58" s="230"/>
      <c r="C58" s="196"/>
      <c r="D58" s="196"/>
      <c r="E58" s="196"/>
      <c r="F58" s="196"/>
    </row>
    <row r="59" spans="1:6" ht="18.75" x14ac:dyDescent="0.3">
      <c r="A59" s="196"/>
      <c r="B59" s="237"/>
      <c r="C59" s="214"/>
      <c r="D59" s="214"/>
      <c r="E59" s="214"/>
      <c r="F59" s="214"/>
    </row>
    <row r="60" spans="1:6" ht="12" customHeight="1" x14ac:dyDescent="0.3">
      <c r="A60" s="196"/>
      <c r="B60" s="238"/>
      <c r="C60" s="213"/>
      <c r="D60" s="213"/>
      <c r="E60" s="213"/>
      <c r="F60" s="213"/>
    </row>
    <row r="61" spans="1:6" ht="21.75" x14ac:dyDescent="0.4">
      <c r="A61" s="239"/>
      <c r="B61" s="196"/>
      <c r="C61" s="216"/>
      <c r="D61" s="216"/>
      <c r="E61" s="216"/>
      <c r="F61" s="216"/>
    </row>
    <row r="62" spans="1:6" ht="18.75" customHeight="1" x14ac:dyDescent="0.35">
      <c r="A62" s="196"/>
      <c r="B62" s="240"/>
      <c r="C62" s="196"/>
      <c r="D62" s="196"/>
      <c r="E62" s="196"/>
      <c r="F62" s="196"/>
    </row>
    <row r="63" spans="1:6" ht="77.25" customHeight="1" x14ac:dyDescent="0.3">
      <c r="A63" s="196"/>
      <c r="B63" s="212"/>
      <c r="C63" s="241"/>
      <c r="D63" s="241"/>
      <c r="E63" s="241"/>
      <c r="F63" s="241"/>
    </row>
    <row r="64" spans="1:6" ht="18.75" customHeight="1" x14ac:dyDescent="0.35">
      <c r="A64" s="196"/>
      <c r="B64" s="240"/>
      <c r="C64" s="196"/>
      <c r="D64" s="196"/>
      <c r="E64" s="196"/>
      <c r="F64" s="196"/>
    </row>
    <row r="65" spans="1:6" ht="30.75" customHeight="1" x14ac:dyDescent="0.3">
      <c r="A65" s="196"/>
      <c r="B65" s="212"/>
      <c r="C65" s="231"/>
      <c r="D65" s="231"/>
      <c r="E65" s="231"/>
      <c r="F65" s="231"/>
    </row>
    <row r="66" spans="1:6" ht="15" x14ac:dyDescent="0.3">
      <c r="A66" s="196"/>
      <c r="B66" s="196"/>
      <c r="C66" s="196"/>
      <c r="D66" s="196"/>
      <c r="E66" s="196"/>
      <c r="F66" s="196"/>
    </row>
    <row r="67" spans="1:6" ht="15" x14ac:dyDescent="0.3">
      <c r="A67" s="196"/>
      <c r="B67" s="196"/>
      <c r="C67" s="196"/>
      <c r="D67" s="196"/>
      <c r="E67" s="196"/>
      <c r="F67" s="196"/>
    </row>
    <row r="68" spans="1:6" ht="15" x14ac:dyDescent="0.3">
      <c r="A68" s="196"/>
      <c r="B68" s="196"/>
      <c r="C68" s="196"/>
      <c r="D68" s="196"/>
      <c r="E68" s="196"/>
      <c r="F68" s="196"/>
    </row>
    <row r="69" spans="1:6" ht="30.75" x14ac:dyDescent="0.55000000000000004">
      <c r="A69" s="196"/>
      <c r="B69" s="242"/>
      <c r="C69" s="196"/>
      <c r="D69" s="196"/>
      <c r="E69" s="196"/>
      <c r="F69" s="196"/>
    </row>
    <row r="70" spans="1:6" ht="15" x14ac:dyDescent="0.3">
      <c r="A70" s="196"/>
      <c r="B70" s="196"/>
      <c r="C70" s="196"/>
      <c r="D70" s="196"/>
      <c r="E70" s="196"/>
      <c r="F70" s="196"/>
    </row>
    <row r="71" spans="1:6" ht="15" x14ac:dyDescent="0.3">
      <c r="A71" s="196"/>
      <c r="B71" s="196"/>
      <c r="C71" s="196"/>
      <c r="D71" s="196"/>
      <c r="E71" s="196"/>
      <c r="F71" s="196"/>
    </row>
  </sheetData>
  <sheetProtection algorithmName="SHA-512" hashValue="T7Gfq+e3HVFQ137xEUtUmRDh5VRjep2wu6KLNGTQn3SE7aj13ngWs+9XwLrncj27TqHIoJiG3SBDxGfyDLMKYQ==" saltValue="KJ9BcP2DhppqHXWhPJFJ0Q==" spinCount="100000" sheet="1" objects="1" scenarios="1"/>
  <pageMargins left="0.7" right="0.7" top="0.75" bottom="0.75" header="0.3" footer="0.3"/>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3A06E-7CC8-4B44-9D31-25552B8D4B20}">
  <sheetPr codeName="Sheet3"/>
  <dimension ref="A1:B19"/>
  <sheetViews>
    <sheetView workbookViewId="0">
      <selection activeCell="A8" sqref="A8"/>
    </sheetView>
  </sheetViews>
  <sheetFormatPr defaultColWidth="9.140625" defaultRowHeight="12.75" x14ac:dyDescent="0.2"/>
  <cols>
    <col min="1" max="1" width="49.28515625" style="1" bestFit="1" customWidth="1"/>
    <col min="2" max="2" width="59.5703125" style="1" customWidth="1"/>
    <col min="3" max="16384" width="9.140625" style="1"/>
  </cols>
  <sheetData>
    <row r="1" spans="1:2" ht="36.6" customHeight="1" x14ac:dyDescent="0.2">
      <c r="A1" s="494" t="e" vm="1">
        <v>#VALUE!</v>
      </c>
      <c r="B1" s="494"/>
    </row>
    <row r="2" spans="1:2" ht="13.5" thickBot="1" x14ac:dyDescent="0.25">
      <c r="A2" s="495"/>
      <c r="B2" s="495"/>
    </row>
    <row r="4" spans="1:2" ht="21.75" x14ac:dyDescent="0.4">
      <c r="A4" s="244" t="s">
        <v>0</v>
      </c>
      <c r="B4" s="245"/>
    </row>
    <row r="5" spans="1:2" ht="18.75" x14ac:dyDescent="0.35">
      <c r="A5" s="246" t="s">
        <v>1</v>
      </c>
      <c r="B5" s="481"/>
    </row>
    <row r="6" spans="1:2" ht="18.75" x14ac:dyDescent="0.35">
      <c r="A6" s="246" t="s">
        <v>2</v>
      </c>
      <c r="B6" s="481"/>
    </row>
    <row r="7" spans="1:2" ht="18.75" x14ac:dyDescent="0.35">
      <c r="A7" s="246" t="s">
        <v>3</v>
      </c>
      <c r="B7" s="481"/>
    </row>
    <row r="8" spans="1:2" ht="18.75" x14ac:dyDescent="0.35">
      <c r="A8" s="246" t="s">
        <v>4</v>
      </c>
      <c r="B8" s="481"/>
    </row>
    <row r="9" spans="1:2" ht="18.75" x14ac:dyDescent="0.35">
      <c r="A9" s="246" t="s">
        <v>5</v>
      </c>
      <c r="B9" s="482"/>
    </row>
    <row r="10" spans="1:2" ht="18.75" x14ac:dyDescent="0.35">
      <c r="A10" s="246"/>
      <c r="B10" s="104"/>
    </row>
    <row r="11" spans="1:2" ht="18.75" x14ac:dyDescent="0.35">
      <c r="A11" s="246" t="s">
        <v>6</v>
      </c>
      <c r="B11" s="243"/>
    </row>
    <row r="12" spans="1:2" ht="15" x14ac:dyDescent="0.3">
      <c r="A12" s="104"/>
      <c r="B12" s="104"/>
    </row>
    <row r="13" spans="1:2" ht="18.75" x14ac:dyDescent="0.35">
      <c r="A13" s="104"/>
      <c r="B13" s="400" t="str">
        <f>IF(COUNTIF('FCM Use'!AB13:AB23,"Errors found"),"Form is incomplete or has errors!","")</f>
        <v>Form is incomplete or has errors!</v>
      </c>
    </row>
    <row r="14" spans="1:2" ht="18.75" x14ac:dyDescent="0.35">
      <c r="A14" s="104"/>
      <c r="B14" s="400" t="str">
        <f>IF(B9,"","Assessment date is missing!")</f>
        <v>Assessment date is missing!</v>
      </c>
    </row>
    <row r="15" spans="1:2" ht="15" x14ac:dyDescent="0.3">
      <c r="A15" s="104"/>
      <c r="B15" s="104"/>
    </row>
    <row r="16" spans="1:2" ht="15" x14ac:dyDescent="0.3">
      <c r="A16" s="104"/>
      <c r="B16" s="104"/>
    </row>
    <row r="17" spans="1:2" ht="15" x14ac:dyDescent="0.3">
      <c r="A17" s="104"/>
      <c r="B17" s="104"/>
    </row>
    <row r="18" spans="1:2" ht="30.75" x14ac:dyDescent="0.55000000000000004">
      <c r="A18" s="105" t="s">
        <v>7</v>
      </c>
      <c r="B18" s="104"/>
    </row>
    <row r="19" spans="1:2" ht="15" x14ac:dyDescent="0.3">
      <c r="A19" s="104"/>
      <c r="B19" s="104"/>
    </row>
  </sheetData>
  <sheetProtection algorithmName="SHA-512" hashValue="gULGC06wsXEec2eIuo/yrNELHx8LEBNubIx628N8+HxYW4mWOT12A3x8X6CZYYDghLSrchbrHVDkGSM+AG1oRQ==" saltValue="j0VA1JatgJ1G2Y797ahxBw==" spinCount="100000" sheet="1" objects="1" scenarios="1"/>
  <mergeCells count="1">
    <mergeCell ref="A1:B2"/>
  </mergeCells>
  <dataValidations count="1">
    <dataValidation type="date" allowBlank="1" showInputMessage="1" showErrorMessage="1" error="Please check the date and correct format YYYY-MM-DD." prompt="Please, enter date when you completed this assesment in the format YYYY-MM-DD." sqref="B9" xr:uid="{66BBC5C1-538F-4524-9733-907E23145A10}">
      <formula1>45597</formula1>
      <formula2>49249</formula2>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FDB1074-5ADB-4136-95A4-48DC47AD39D2}">
            <xm:f>COUNTIF('FCM Use'!$D$5:$D$7,"no")&lt;&gt;3</xm:f>
            <x14:dxf>
              <font>
                <b val="0"/>
                <i val="0"/>
                <strike val="0"/>
              </font>
              <fill>
                <patternFill>
                  <bgColor rgb="FFFFC000"/>
                </patternFill>
              </fill>
            </x14:dxf>
          </x14:cfRule>
          <x14:cfRule type="expression" priority="2" id="{A2C275D9-BC31-474B-BB4F-39D253523D60}">
            <xm:f>COUNTIF('FCM Use'!$D$5:$D$7,"no")=3</xm:f>
            <x14:dxf>
              <font>
                <b val="0"/>
                <i val="0"/>
                <strike val="0"/>
                <color auto="1"/>
              </font>
              <fill>
                <patternFill>
                  <bgColor rgb="FF92D050"/>
                </patternFill>
              </fill>
            </x14:dxf>
          </x14:cfRule>
          <xm:sqref>B11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6E8C9FB-B507-4561-8104-1740D2D95E78}">
          <x14:formula1>
            <xm:f>'Province Info - Hide'!$B$2:$B$14</xm:f>
          </x14:formula1>
          <xm:sqref>B7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409FE-85BC-4B3D-9E29-D761BF5AB17A}">
  <sheetPr codeName="Sheet1">
    <tabColor theme="4"/>
  </sheetPr>
  <dimension ref="A1:T80"/>
  <sheetViews>
    <sheetView showGridLines="0" zoomScale="60" zoomScaleNormal="60" workbookViewId="0">
      <selection activeCell="G43" sqref="G43:I43"/>
    </sheetView>
  </sheetViews>
  <sheetFormatPr defaultColWidth="9.140625" defaultRowHeight="15" x14ac:dyDescent="0.3"/>
  <cols>
    <col min="1" max="1" width="16" style="104" customWidth="1"/>
    <col min="2" max="2" width="30.7109375" style="104" customWidth="1"/>
    <col min="3" max="3" width="7.7109375" style="104" customWidth="1"/>
    <col min="4" max="4" width="40.7109375" style="104" customWidth="1"/>
    <col min="5" max="5" width="70.7109375" style="104" customWidth="1"/>
    <col min="6" max="6" width="10.7109375" style="104" customWidth="1"/>
    <col min="7" max="7" width="7.7109375" style="104" customWidth="1"/>
    <col min="8" max="8" width="50.7109375" style="104" customWidth="1"/>
    <col min="9" max="9" width="70.7109375" style="104" customWidth="1"/>
    <col min="10" max="10" width="10.7109375" style="104" customWidth="1"/>
    <col min="11" max="11" width="7.7109375" style="104" customWidth="1"/>
    <col min="12" max="12" width="50.7109375" style="104" customWidth="1"/>
    <col min="13" max="13" width="70.7109375" style="104" customWidth="1"/>
    <col min="14" max="14" width="10.7109375" style="104" customWidth="1"/>
    <col min="15" max="15" width="7.7109375" style="104" customWidth="1"/>
    <col min="16" max="16" width="50.7109375" style="104" customWidth="1"/>
    <col min="17" max="17" width="45.7109375" style="104" customWidth="1"/>
    <col min="18" max="18" width="7" style="104" customWidth="1"/>
    <col min="19" max="19" width="9.140625" style="104"/>
    <col min="20" max="20" width="9.140625" style="470"/>
    <col min="21" max="16384" width="9.140625" style="104"/>
  </cols>
  <sheetData>
    <row r="1" spans="1:20" ht="39.6" customHeight="1" x14ac:dyDescent="0.6">
      <c r="A1" s="499"/>
      <c r="B1" s="499"/>
      <c r="C1" s="499"/>
      <c r="D1" s="499"/>
      <c r="E1" s="499"/>
      <c r="G1" s="106"/>
    </row>
    <row r="2" spans="1:20" ht="39.6" customHeight="1" x14ac:dyDescent="0.6">
      <c r="A2" s="195"/>
      <c r="B2" s="195"/>
      <c r="C2" s="195"/>
      <c r="D2" s="195"/>
      <c r="E2" s="195"/>
    </row>
    <row r="3" spans="1:20" ht="40.5" customHeight="1" x14ac:dyDescent="0.3">
      <c r="A3" s="500" t="s">
        <v>8</v>
      </c>
      <c r="B3" s="501"/>
      <c r="C3" s="501"/>
      <c r="D3" s="501"/>
      <c r="E3" s="501"/>
      <c r="F3" s="501"/>
      <c r="G3" s="501"/>
      <c r="H3" s="501"/>
      <c r="I3" s="501"/>
      <c r="J3" s="501"/>
      <c r="K3" s="501"/>
      <c r="L3" s="501"/>
      <c r="M3" s="501"/>
      <c r="N3" s="501"/>
      <c r="O3" s="501"/>
      <c r="P3" s="501"/>
      <c r="Q3" s="502"/>
      <c r="R3" s="109"/>
    </row>
    <row r="4" spans="1:20" ht="9" hidden="1" customHeight="1" x14ac:dyDescent="0.45">
      <c r="A4" s="110"/>
      <c r="B4" s="107"/>
      <c r="C4" s="107"/>
      <c r="D4" s="107"/>
      <c r="E4" s="108"/>
      <c r="F4" s="108"/>
      <c r="G4" s="107"/>
      <c r="H4" s="107"/>
      <c r="I4" s="108"/>
      <c r="J4" s="108"/>
      <c r="K4" s="107"/>
      <c r="L4" s="107"/>
      <c r="M4" s="108"/>
      <c r="N4" s="108"/>
      <c r="O4" s="107"/>
      <c r="P4" s="107"/>
      <c r="Q4" s="107"/>
      <c r="R4" s="109"/>
    </row>
    <row r="5" spans="1:20" ht="35.25" customHeight="1" x14ac:dyDescent="0.55000000000000004">
      <c r="A5" s="503" t="s">
        <v>9</v>
      </c>
      <c r="B5" s="503"/>
      <c r="C5" s="503"/>
      <c r="D5" s="503"/>
      <c r="E5" s="503"/>
      <c r="F5" s="503"/>
      <c r="G5" s="503"/>
      <c r="H5" s="503"/>
      <c r="I5" s="503"/>
      <c r="J5" s="503"/>
      <c r="K5" s="503"/>
      <c r="L5" s="503"/>
      <c r="M5" s="503"/>
      <c r="N5" s="503"/>
      <c r="O5" s="503"/>
      <c r="P5" s="503"/>
      <c r="Q5" s="503"/>
      <c r="R5" s="109"/>
    </row>
    <row r="6" spans="1:20" ht="34.5" customHeight="1" thickBot="1" x14ac:dyDescent="0.35">
      <c r="A6" s="504" t="s">
        <v>10</v>
      </c>
      <c r="B6" s="504"/>
      <c r="C6" s="504"/>
      <c r="D6" s="504"/>
      <c r="E6" s="504"/>
      <c r="F6" s="504"/>
      <c r="G6" s="504"/>
      <c r="H6" s="504"/>
      <c r="I6" s="504"/>
      <c r="J6" s="504"/>
      <c r="K6" s="504"/>
      <c r="L6" s="504"/>
      <c r="M6" s="504"/>
      <c r="N6" s="504"/>
      <c r="O6" s="504"/>
      <c r="P6" s="504"/>
      <c r="Q6" s="504"/>
      <c r="R6" s="109"/>
    </row>
    <row r="7" spans="1:20" ht="43.5" x14ac:dyDescent="0.3">
      <c r="A7" s="113" t="s">
        <v>11</v>
      </c>
      <c r="B7" s="113" t="s">
        <v>12</v>
      </c>
      <c r="C7" s="114" t="s">
        <v>13</v>
      </c>
      <c r="D7" s="115" t="s">
        <v>14</v>
      </c>
      <c r="E7" s="116" t="s">
        <v>15</v>
      </c>
      <c r="F7" s="117" t="s">
        <v>16</v>
      </c>
      <c r="G7" s="118" t="s">
        <v>17</v>
      </c>
      <c r="H7" s="115" t="s">
        <v>18</v>
      </c>
      <c r="I7" s="116" t="s">
        <v>19</v>
      </c>
      <c r="J7" s="117" t="s">
        <v>20</v>
      </c>
      <c r="K7" s="118" t="s">
        <v>21</v>
      </c>
      <c r="L7" s="115" t="s">
        <v>22</v>
      </c>
      <c r="M7" s="116" t="s">
        <v>23</v>
      </c>
      <c r="N7" s="117" t="s">
        <v>24</v>
      </c>
      <c r="O7" s="118" t="s">
        <v>25</v>
      </c>
      <c r="P7" s="115" t="s">
        <v>26</v>
      </c>
      <c r="Q7" s="119"/>
      <c r="R7" s="109"/>
    </row>
    <row r="8" spans="1:20" ht="43.5" x14ac:dyDescent="0.4">
      <c r="A8" s="165">
        <v>1</v>
      </c>
      <c r="B8" s="120" t="s">
        <v>27</v>
      </c>
      <c r="C8" s="74" t="s">
        <v>28</v>
      </c>
      <c r="D8" s="199"/>
      <c r="E8" s="121" t="s">
        <v>29</v>
      </c>
      <c r="F8" s="122"/>
      <c r="G8" s="74" t="s">
        <v>28</v>
      </c>
      <c r="H8" s="123" t="s">
        <v>29</v>
      </c>
      <c r="I8" s="121" t="s">
        <v>29</v>
      </c>
      <c r="J8" s="124"/>
      <c r="K8" s="74" t="s">
        <v>28</v>
      </c>
      <c r="L8" s="123" t="s">
        <v>29</v>
      </c>
      <c r="M8" s="121" t="s">
        <v>29</v>
      </c>
      <c r="N8" s="122"/>
      <c r="O8" s="74" t="s">
        <v>28</v>
      </c>
      <c r="P8" s="123" t="s">
        <v>29</v>
      </c>
      <c r="Q8" s="125"/>
      <c r="R8" s="109"/>
    </row>
    <row r="9" spans="1:20" ht="157.5" customHeight="1" x14ac:dyDescent="0.35">
      <c r="A9" s="126"/>
      <c r="B9" s="127" t="s">
        <v>30</v>
      </c>
      <c r="C9" s="200" t="b">
        <v>0</v>
      </c>
      <c r="D9" s="197" t="s">
        <v>31</v>
      </c>
      <c r="E9" s="128" t="s">
        <v>32</v>
      </c>
      <c r="F9" s="90" t="s">
        <v>33</v>
      </c>
      <c r="G9" s="129" t="b">
        <v>0</v>
      </c>
      <c r="H9" s="130" t="s">
        <v>34</v>
      </c>
      <c r="I9" s="128" t="s">
        <v>35</v>
      </c>
      <c r="J9" s="89" t="s">
        <v>33</v>
      </c>
      <c r="K9" s="129" t="b">
        <v>0</v>
      </c>
      <c r="L9" s="130" t="s">
        <v>36</v>
      </c>
      <c r="M9" s="128" t="s">
        <v>37</v>
      </c>
      <c r="N9" s="89" t="s">
        <v>33</v>
      </c>
      <c r="O9" s="129" t="b">
        <v>0</v>
      </c>
      <c r="P9" s="130" t="s">
        <v>38</v>
      </c>
      <c r="Q9" s="403" t="str">
        <f>IF(LEN(D11)&gt;0,"Please, resolve error in the 'Not Yet Started' column before proceeding to the next Milestone.",IF(OR('FCM Use'!Q13=0,'FCM Use'!R13=0),"Please mark progression level for both Resource allocation and Collaboration.","Proceed to Milestone 2."))</f>
        <v>Please mark progression level for both Resource allocation and Collaboration.</v>
      </c>
      <c r="R9" s="109"/>
    </row>
    <row r="10" spans="1:20" ht="130.5" x14ac:dyDescent="0.55000000000000004">
      <c r="A10" s="131"/>
      <c r="B10" s="132"/>
      <c r="C10" s="200" t="b">
        <v>0</v>
      </c>
      <c r="D10" s="197" t="s">
        <v>39</v>
      </c>
      <c r="E10" s="128" t="s">
        <v>40</v>
      </c>
      <c r="F10" s="133"/>
      <c r="G10" s="129" t="b">
        <v>0</v>
      </c>
      <c r="H10" s="130" t="s">
        <v>41</v>
      </c>
      <c r="I10" s="128" t="s">
        <v>42</v>
      </c>
      <c r="J10" s="134"/>
      <c r="K10" s="129" t="b">
        <v>0</v>
      </c>
      <c r="L10" s="130" t="s">
        <v>43</v>
      </c>
      <c r="M10" s="128" t="s">
        <v>44</v>
      </c>
      <c r="N10" s="133"/>
      <c r="O10" s="129" t="b">
        <v>0</v>
      </c>
      <c r="P10" s="130" t="s">
        <v>45</v>
      </c>
      <c r="Q10" s="135"/>
      <c r="R10" s="109"/>
      <c r="T10" s="472" t="s">
        <v>7</v>
      </c>
    </row>
    <row r="11" spans="1:20" ht="161.25" customHeight="1" x14ac:dyDescent="0.4">
      <c r="A11" s="131"/>
      <c r="B11" s="136"/>
      <c r="C11" s="137"/>
      <c r="D11" s="401" t="str">
        <f>IF(OR('FCM Use'!F12*('FCM Use'!F14+'FCM Use'!F16+'FCM Use'!F17+'FCM Use'!F21+'FCM Use'!F22+'FCM Use'!F23+'FCM Use'!F27+'FCM Use'!F28),'FCM Use'!F13*('FCM Use'!F15+'FCM Use'!F18+'FCM Use'!F19+'FCM Use'!F20+'FCM Use'!F24+'FCM Use'!F25+'FCM Use'!F26)),"Error - you have selected statements in 'Not Yet Started' column and  some progress level column. If you have made progression, please unselect the check boxes in the 'Not Yet Started' column.","")</f>
        <v/>
      </c>
      <c r="E11" s="128" t="s">
        <v>46</v>
      </c>
      <c r="F11" s="133"/>
      <c r="G11" s="137"/>
      <c r="H11" s="138"/>
      <c r="I11" s="128" t="s">
        <v>47</v>
      </c>
      <c r="J11" s="134"/>
      <c r="K11" s="129" t="b">
        <v>0</v>
      </c>
      <c r="L11" s="130" t="s">
        <v>48</v>
      </c>
      <c r="M11" s="128" t="s">
        <v>49</v>
      </c>
      <c r="N11" s="133"/>
      <c r="O11" s="129" t="b">
        <v>0</v>
      </c>
      <c r="P11" s="130" t="s">
        <v>50</v>
      </c>
      <c r="Q11" s="139"/>
      <c r="R11" s="109"/>
    </row>
    <row r="12" spans="1:20" ht="108.75" x14ac:dyDescent="0.4">
      <c r="A12" s="131"/>
      <c r="B12" s="136"/>
      <c r="C12" s="137"/>
      <c r="D12" s="197"/>
      <c r="E12" s="128"/>
      <c r="F12" s="133"/>
      <c r="G12" s="137"/>
      <c r="H12" s="138"/>
      <c r="I12" s="128" t="s">
        <v>51</v>
      </c>
      <c r="J12" s="134"/>
      <c r="K12" s="129" t="b">
        <v>0</v>
      </c>
      <c r="L12" s="130" t="s">
        <v>52</v>
      </c>
      <c r="M12" s="128" t="s">
        <v>53</v>
      </c>
      <c r="N12" s="133"/>
      <c r="O12" s="129" t="b">
        <v>0</v>
      </c>
      <c r="P12" s="130" t="s">
        <v>54</v>
      </c>
      <c r="Q12" s="139"/>
      <c r="R12" s="109"/>
    </row>
    <row r="13" spans="1:20" ht="87" x14ac:dyDescent="0.4">
      <c r="A13" s="131"/>
      <c r="B13" s="140"/>
      <c r="C13" s="137"/>
      <c r="D13" s="197"/>
      <c r="E13" s="128"/>
      <c r="F13" s="133"/>
      <c r="G13" s="141"/>
      <c r="H13" s="130"/>
      <c r="I13" s="128" t="s">
        <v>55</v>
      </c>
      <c r="J13" s="134"/>
      <c r="K13" s="137"/>
      <c r="L13" s="138"/>
      <c r="M13" s="128" t="s">
        <v>56</v>
      </c>
      <c r="N13" s="133"/>
      <c r="O13" s="137"/>
      <c r="P13" s="138"/>
      <c r="R13" s="109"/>
    </row>
    <row r="14" spans="1:20" ht="108.75" x14ac:dyDescent="0.4">
      <c r="A14" s="131"/>
      <c r="B14" s="140"/>
      <c r="C14" s="137"/>
      <c r="D14" s="197"/>
      <c r="E14" s="128"/>
      <c r="F14" s="133"/>
      <c r="G14" s="141"/>
      <c r="H14" s="130"/>
      <c r="I14" s="128" t="s">
        <v>57</v>
      </c>
      <c r="J14" s="134"/>
      <c r="K14" s="137"/>
      <c r="L14" s="138"/>
      <c r="M14" s="128" t="s">
        <v>58</v>
      </c>
      <c r="N14" s="133"/>
      <c r="O14" s="137"/>
      <c r="P14" s="138"/>
      <c r="R14" s="109"/>
    </row>
    <row r="15" spans="1:20" ht="87" x14ac:dyDescent="0.4">
      <c r="A15" s="131"/>
      <c r="B15" s="140"/>
      <c r="C15" s="137"/>
      <c r="D15" s="197"/>
      <c r="E15" s="128"/>
      <c r="F15" s="133"/>
      <c r="G15" s="141"/>
      <c r="H15" s="130"/>
      <c r="I15" s="128"/>
      <c r="J15" s="134"/>
      <c r="K15" s="137"/>
      <c r="L15" s="138"/>
      <c r="M15" s="128" t="s">
        <v>59</v>
      </c>
      <c r="N15" s="133"/>
      <c r="O15" s="137"/>
      <c r="P15" s="138"/>
      <c r="R15" s="109"/>
    </row>
    <row r="16" spans="1:20" ht="21.75" x14ac:dyDescent="0.4">
      <c r="A16" s="131"/>
      <c r="B16" s="140"/>
      <c r="C16" s="137"/>
      <c r="D16" s="197"/>
      <c r="E16" s="142" t="s">
        <v>60</v>
      </c>
      <c r="F16" s="122"/>
      <c r="G16" s="141"/>
      <c r="H16" s="143" t="s">
        <v>60</v>
      </c>
      <c r="I16" s="142" t="s">
        <v>60</v>
      </c>
      <c r="J16" s="124"/>
      <c r="K16" s="141"/>
      <c r="L16" s="143" t="s">
        <v>60</v>
      </c>
      <c r="M16" s="142" t="s">
        <v>60</v>
      </c>
      <c r="N16" s="122"/>
      <c r="O16" s="141"/>
      <c r="P16" s="143" t="s">
        <v>60</v>
      </c>
      <c r="Q16" s="125"/>
      <c r="R16" s="109"/>
    </row>
    <row r="17" spans="1:20" ht="87" x14ac:dyDescent="0.3">
      <c r="A17" s="131"/>
      <c r="B17" s="140"/>
      <c r="C17" s="137"/>
      <c r="D17" s="197"/>
      <c r="E17" s="128" t="s">
        <v>61</v>
      </c>
      <c r="F17" s="133"/>
      <c r="G17" s="129" t="b">
        <v>0</v>
      </c>
      <c r="H17" s="130" t="s">
        <v>62</v>
      </c>
      <c r="I17" s="128" t="s">
        <v>63</v>
      </c>
      <c r="J17" s="134"/>
      <c r="K17" s="129" t="b">
        <v>0</v>
      </c>
      <c r="L17" s="130" t="s">
        <v>64</v>
      </c>
      <c r="M17" s="128" t="s">
        <v>65</v>
      </c>
      <c r="N17" s="133"/>
      <c r="O17" s="129" t="b">
        <v>0</v>
      </c>
      <c r="P17" s="130" t="s">
        <v>66</v>
      </c>
      <c r="Q17" s="139"/>
      <c r="R17" s="109"/>
    </row>
    <row r="18" spans="1:20" ht="87" x14ac:dyDescent="0.3">
      <c r="A18" s="131"/>
      <c r="B18" s="140"/>
      <c r="C18" s="137"/>
      <c r="D18" s="197"/>
      <c r="E18" s="128" t="s">
        <v>67</v>
      </c>
      <c r="F18" s="133"/>
      <c r="G18" s="141"/>
      <c r="H18" s="130"/>
      <c r="I18" s="128" t="s">
        <v>68</v>
      </c>
      <c r="J18" s="134"/>
      <c r="K18" s="129" t="b">
        <v>0</v>
      </c>
      <c r="L18" s="130" t="s">
        <v>69</v>
      </c>
      <c r="M18" s="128" t="s">
        <v>70</v>
      </c>
      <c r="N18" s="133"/>
      <c r="O18" s="129" t="b">
        <v>0</v>
      </c>
      <c r="P18" s="130" t="s">
        <v>71</v>
      </c>
      <c r="Q18" s="139"/>
      <c r="R18" s="109"/>
    </row>
    <row r="19" spans="1:20" ht="66" thickBot="1" x14ac:dyDescent="0.45">
      <c r="A19" s="144"/>
      <c r="B19" s="145"/>
      <c r="C19" s="149"/>
      <c r="D19" s="201"/>
      <c r="E19" s="146"/>
      <c r="F19" s="133"/>
      <c r="G19" s="147"/>
      <c r="H19" s="148"/>
      <c r="I19" s="146" t="s">
        <v>72</v>
      </c>
      <c r="J19" s="134"/>
      <c r="K19" s="149"/>
      <c r="L19" s="150"/>
      <c r="M19" s="146"/>
      <c r="N19" s="133"/>
      <c r="O19" s="149"/>
      <c r="P19" s="150"/>
      <c r="R19" s="109"/>
    </row>
    <row r="20" spans="1:20" ht="75" x14ac:dyDescent="0.3">
      <c r="A20" s="151"/>
      <c r="B20" s="489" t="s">
        <v>73</v>
      </c>
      <c r="C20" s="496" t="s">
        <v>74</v>
      </c>
      <c r="D20" s="497"/>
      <c r="E20" s="498"/>
      <c r="F20" s="152"/>
      <c r="G20" s="496" t="s">
        <v>75</v>
      </c>
      <c r="H20" s="497"/>
      <c r="I20" s="498"/>
      <c r="J20" s="153"/>
      <c r="K20" s="496" t="s">
        <v>75</v>
      </c>
      <c r="L20" s="497"/>
      <c r="M20" s="498"/>
      <c r="N20" s="152"/>
      <c r="O20" s="496" t="s">
        <v>75</v>
      </c>
      <c r="P20" s="498"/>
      <c r="Q20" s="152"/>
      <c r="R20" s="109"/>
    </row>
    <row r="21" spans="1:20" ht="19.5" customHeight="1" thickBot="1" x14ac:dyDescent="0.35">
      <c r="A21" s="154"/>
      <c r="B21" s="155"/>
      <c r="C21" s="156"/>
      <c r="D21" s="156"/>
      <c r="E21" s="156"/>
      <c r="F21" s="157"/>
      <c r="G21" s="156"/>
      <c r="H21" s="156"/>
      <c r="I21" s="156"/>
      <c r="J21" s="158"/>
      <c r="K21" s="156"/>
      <c r="L21" s="156"/>
      <c r="M21" s="156"/>
      <c r="N21" s="157"/>
      <c r="O21" s="159"/>
      <c r="P21" s="159"/>
      <c r="Q21" s="157"/>
      <c r="R21" s="109"/>
    </row>
    <row r="22" spans="1:20" ht="44.25" thickBot="1" x14ac:dyDescent="0.35">
      <c r="A22" s="113" t="s">
        <v>11</v>
      </c>
      <c r="B22" s="113" t="s">
        <v>12</v>
      </c>
      <c r="C22" s="160" t="s">
        <v>76</v>
      </c>
      <c r="D22" s="115" t="s">
        <v>14</v>
      </c>
      <c r="E22" s="116" t="s">
        <v>15</v>
      </c>
      <c r="F22" s="161" t="s">
        <v>16</v>
      </c>
      <c r="G22" s="162" t="s">
        <v>77</v>
      </c>
      <c r="H22" s="115" t="s">
        <v>18</v>
      </c>
      <c r="I22" s="116" t="s">
        <v>19</v>
      </c>
      <c r="J22" s="161" t="s">
        <v>20</v>
      </c>
      <c r="K22" s="163" t="s">
        <v>78</v>
      </c>
      <c r="L22" s="115" t="s">
        <v>22</v>
      </c>
      <c r="M22" s="116" t="s">
        <v>23</v>
      </c>
      <c r="N22" s="161" t="s">
        <v>24</v>
      </c>
      <c r="O22" s="163" t="s">
        <v>79</v>
      </c>
      <c r="P22" s="164" t="s">
        <v>26</v>
      </c>
      <c r="Q22" s="119"/>
      <c r="R22" s="109"/>
    </row>
    <row r="23" spans="1:20" ht="130.5" x14ac:dyDescent="0.3">
      <c r="A23" s="165">
        <v>2</v>
      </c>
      <c r="B23" s="166" t="s">
        <v>80</v>
      </c>
      <c r="C23" s="202" t="b">
        <v>0</v>
      </c>
      <c r="D23" s="199" t="s">
        <v>81</v>
      </c>
      <c r="E23" s="167" t="s">
        <v>82</v>
      </c>
      <c r="F23" s="133"/>
      <c r="G23" s="168" t="b">
        <v>0</v>
      </c>
      <c r="H23" s="169" t="s">
        <v>83</v>
      </c>
      <c r="I23" s="167" t="s">
        <v>84</v>
      </c>
      <c r="J23" s="134"/>
      <c r="K23" s="129" t="b">
        <v>0</v>
      </c>
      <c r="L23" s="169" t="s">
        <v>85</v>
      </c>
      <c r="M23" s="167" t="s">
        <v>86</v>
      </c>
      <c r="N23" s="133"/>
      <c r="O23" s="129" t="b">
        <v>0</v>
      </c>
      <c r="P23" s="130" t="s">
        <v>87</v>
      </c>
      <c r="Q23" s="139"/>
      <c r="R23" s="109"/>
    </row>
    <row r="24" spans="1:20" ht="249" customHeight="1" x14ac:dyDescent="0.55000000000000004">
      <c r="A24" s="170"/>
      <c r="B24" s="127" t="s">
        <v>88</v>
      </c>
      <c r="C24" s="137"/>
      <c r="D24" s="402" t="str">
        <f>IF('FCM Use'!F29*('FCM Use'!F30+'FCM Use'!F31+'FCM Use'!F32+'FCM Use'!F33+'FCM Use'!F34+'FCM Use'!F35+'FCM Use'!F36+'FCM Use'!F37+'FCM Use'!F38+'FCM Use'!F39),"Error - you have selected statements in 'Not Yet Started' column and  some progress level column. If you have made progression, please unselect the check boxes in the 'Not Yet Started' column.","")</f>
        <v/>
      </c>
      <c r="E24" s="128" t="s">
        <v>89</v>
      </c>
      <c r="F24" s="89" t="s">
        <v>33</v>
      </c>
      <c r="G24" s="129" t="b">
        <v>0</v>
      </c>
      <c r="H24" s="130" t="s">
        <v>90</v>
      </c>
      <c r="I24" s="128" t="s">
        <v>91</v>
      </c>
      <c r="J24" s="89" t="s">
        <v>33</v>
      </c>
      <c r="K24" s="129" t="b">
        <v>0</v>
      </c>
      <c r="L24" s="130" t="s">
        <v>92</v>
      </c>
      <c r="M24" s="128" t="s">
        <v>93</v>
      </c>
      <c r="N24" s="89" t="s">
        <v>33</v>
      </c>
      <c r="O24" s="129" t="b">
        <v>0</v>
      </c>
      <c r="P24" s="130" t="s">
        <v>94</v>
      </c>
      <c r="Q24" s="403" t="str">
        <f>IF(LEN(D24)&gt;0,"Please, resolve error in the 'Not Yet Started' column before proceeding to the next Milestone.",IF('FCM Use'!P14=0,"Please mark progression level for this milestone.","Proceed to Milestone 3."))</f>
        <v>Please mark progression level for this milestone.</v>
      </c>
      <c r="R24" s="109"/>
      <c r="T24" s="472" t="s">
        <v>7</v>
      </c>
    </row>
    <row r="25" spans="1:20" ht="130.5" x14ac:dyDescent="0.3">
      <c r="A25" s="131"/>
      <c r="B25" s="132"/>
      <c r="C25" s="137"/>
      <c r="D25" s="197"/>
      <c r="E25" s="128" t="s">
        <v>95</v>
      </c>
      <c r="F25" s="133"/>
      <c r="G25" s="141"/>
      <c r="H25" s="130"/>
      <c r="I25" s="128" t="s">
        <v>96</v>
      </c>
      <c r="J25" s="134"/>
      <c r="K25" s="129" t="b">
        <v>0</v>
      </c>
      <c r="L25" s="130" t="s">
        <v>97</v>
      </c>
      <c r="M25" s="128" t="s">
        <v>98</v>
      </c>
      <c r="N25" s="133"/>
      <c r="O25" s="129" t="b">
        <v>0</v>
      </c>
      <c r="P25" s="130" t="s">
        <v>99</v>
      </c>
      <c r="Q25" s="139"/>
      <c r="R25" s="109"/>
    </row>
    <row r="26" spans="1:20" ht="108.75" x14ac:dyDescent="0.3">
      <c r="A26" s="131"/>
      <c r="B26" s="132"/>
      <c r="C26" s="137"/>
      <c r="D26" s="197"/>
      <c r="E26" s="128" t="s">
        <v>100</v>
      </c>
      <c r="F26" s="133"/>
      <c r="G26" s="141"/>
      <c r="H26" s="130"/>
      <c r="I26" s="128" t="s">
        <v>101</v>
      </c>
      <c r="J26" s="134"/>
      <c r="K26" s="129" t="b">
        <v>0</v>
      </c>
      <c r="L26" s="130" t="s">
        <v>102</v>
      </c>
      <c r="M26" s="128"/>
      <c r="N26" s="133"/>
      <c r="O26" s="129" t="b">
        <v>0</v>
      </c>
      <c r="P26" s="130" t="s">
        <v>103</v>
      </c>
      <c r="Q26" s="139"/>
      <c r="R26" s="109"/>
    </row>
    <row r="27" spans="1:20" ht="87" x14ac:dyDescent="0.3">
      <c r="A27" s="131"/>
      <c r="B27" s="171"/>
      <c r="C27" s="137"/>
      <c r="D27" s="197"/>
      <c r="E27" s="128" t="s">
        <v>104</v>
      </c>
      <c r="F27" s="133"/>
      <c r="G27" s="141"/>
      <c r="H27" s="130"/>
      <c r="I27" s="128" t="s">
        <v>105</v>
      </c>
      <c r="J27" s="134"/>
      <c r="K27" s="141"/>
      <c r="L27" s="130"/>
      <c r="M27" s="128"/>
      <c r="N27" s="133"/>
      <c r="O27" s="141"/>
      <c r="P27" s="130"/>
      <c r="Q27" s="139"/>
      <c r="R27" s="109"/>
    </row>
    <row r="28" spans="1:20" ht="65.25" x14ac:dyDescent="0.3">
      <c r="A28" s="131"/>
      <c r="B28" s="171"/>
      <c r="C28" s="137"/>
      <c r="D28" s="197"/>
      <c r="E28" s="128" t="s">
        <v>106</v>
      </c>
      <c r="F28" s="133"/>
      <c r="G28" s="141"/>
      <c r="H28" s="130"/>
      <c r="I28" s="128" t="s">
        <v>107</v>
      </c>
      <c r="J28" s="134"/>
      <c r="K28" s="141"/>
      <c r="L28" s="130"/>
      <c r="M28" s="128"/>
      <c r="N28" s="133"/>
      <c r="O28" s="141"/>
      <c r="P28" s="130"/>
      <c r="Q28" s="139"/>
      <c r="R28" s="109"/>
    </row>
    <row r="29" spans="1:20" ht="66" thickBot="1" x14ac:dyDescent="0.35">
      <c r="A29" s="144"/>
      <c r="B29" s="172"/>
      <c r="C29" s="149"/>
      <c r="D29" s="201"/>
      <c r="E29" s="146" t="s">
        <v>108</v>
      </c>
      <c r="F29" s="133"/>
      <c r="G29" s="147"/>
      <c r="H29" s="148"/>
      <c r="I29" s="146"/>
      <c r="J29" s="134"/>
      <c r="K29" s="147"/>
      <c r="L29" s="148"/>
      <c r="M29" s="146"/>
      <c r="N29" s="133"/>
      <c r="O29" s="147"/>
      <c r="P29" s="148"/>
      <c r="Q29" s="139"/>
      <c r="R29" s="109"/>
    </row>
    <row r="30" spans="1:20" ht="75" x14ac:dyDescent="0.3">
      <c r="A30" s="151"/>
      <c r="B30" s="489" t="s">
        <v>73</v>
      </c>
      <c r="C30" s="496" t="s">
        <v>74</v>
      </c>
      <c r="D30" s="497"/>
      <c r="E30" s="498"/>
      <c r="F30" s="152"/>
      <c r="G30" s="496" t="s">
        <v>75</v>
      </c>
      <c r="H30" s="497"/>
      <c r="I30" s="498"/>
      <c r="J30" s="153"/>
      <c r="K30" s="496" t="s">
        <v>75</v>
      </c>
      <c r="L30" s="497"/>
      <c r="M30" s="498"/>
      <c r="N30" s="152"/>
      <c r="O30" s="496" t="s">
        <v>75</v>
      </c>
      <c r="P30" s="498"/>
      <c r="Q30" s="152"/>
      <c r="R30" s="109"/>
    </row>
    <row r="31" spans="1:20" ht="19.5" customHeight="1" thickBot="1" x14ac:dyDescent="0.35">
      <c r="A31" s="154"/>
      <c r="B31" s="155"/>
      <c r="C31" s="156"/>
      <c r="D31" s="156"/>
      <c r="E31" s="156"/>
      <c r="F31" s="157"/>
      <c r="G31" s="156"/>
      <c r="H31" s="156"/>
      <c r="I31" s="156"/>
      <c r="J31" s="158"/>
      <c r="K31" s="156"/>
      <c r="L31" s="156"/>
      <c r="M31" s="156"/>
      <c r="N31" s="157"/>
      <c r="O31" s="159"/>
      <c r="P31" s="159"/>
      <c r="Q31" s="157"/>
      <c r="R31" s="109"/>
    </row>
    <row r="32" spans="1:20" ht="44.25" thickBot="1" x14ac:dyDescent="0.35">
      <c r="A32" s="113" t="s">
        <v>11</v>
      </c>
      <c r="B32" s="113" t="s">
        <v>12</v>
      </c>
      <c r="C32" s="160" t="s">
        <v>76</v>
      </c>
      <c r="D32" s="115" t="s">
        <v>14</v>
      </c>
      <c r="E32" s="116" t="s">
        <v>15</v>
      </c>
      <c r="F32" s="161" t="s">
        <v>16</v>
      </c>
      <c r="G32" s="162" t="s">
        <v>77</v>
      </c>
      <c r="H32" s="115" t="s">
        <v>18</v>
      </c>
      <c r="I32" s="116" t="s">
        <v>19</v>
      </c>
      <c r="J32" s="161" t="s">
        <v>20</v>
      </c>
      <c r="K32" s="162" t="s">
        <v>78</v>
      </c>
      <c r="L32" s="115" t="s">
        <v>22</v>
      </c>
      <c r="M32" s="116" t="s">
        <v>23</v>
      </c>
      <c r="N32" s="161" t="s">
        <v>24</v>
      </c>
      <c r="O32" s="162" t="s">
        <v>79</v>
      </c>
      <c r="P32" s="115" t="s">
        <v>26</v>
      </c>
      <c r="Q32" s="119"/>
      <c r="R32" s="109"/>
    </row>
    <row r="33" spans="1:20" ht="87" x14ac:dyDescent="0.4">
      <c r="A33" s="165">
        <v>3</v>
      </c>
      <c r="B33" s="166" t="s">
        <v>109</v>
      </c>
      <c r="C33" s="203"/>
      <c r="D33" s="199"/>
      <c r="E33" s="121" t="s">
        <v>110</v>
      </c>
      <c r="F33" s="122"/>
      <c r="G33" s="173"/>
      <c r="H33" s="123" t="s">
        <v>110</v>
      </c>
      <c r="I33" s="121" t="s">
        <v>110</v>
      </c>
      <c r="J33" s="124"/>
      <c r="K33" s="173"/>
      <c r="L33" s="123" t="s">
        <v>110</v>
      </c>
      <c r="M33" s="121" t="s">
        <v>110</v>
      </c>
      <c r="N33" s="122"/>
      <c r="O33" s="173"/>
      <c r="P33" s="123" t="s">
        <v>110</v>
      </c>
      <c r="Q33" s="125"/>
      <c r="R33" s="109"/>
    </row>
    <row r="34" spans="1:20" ht="244.15" customHeight="1" x14ac:dyDescent="0.55000000000000004">
      <c r="A34" s="170"/>
      <c r="B34" s="127" t="s">
        <v>111</v>
      </c>
      <c r="C34" s="200" t="b">
        <v>0</v>
      </c>
      <c r="D34" s="197" t="s">
        <v>112</v>
      </c>
      <c r="E34" s="128" t="s">
        <v>113</v>
      </c>
      <c r="F34" s="89" t="s">
        <v>33</v>
      </c>
      <c r="G34" s="129" t="b">
        <v>0</v>
      </c>
      <c r="H34" s="130" t="s">
        <v>114</v>
      </c>
      <c r="I34" s="128" t="s">
        <v>115</v>
      </c>
      <c r="J34" s="89" t="s">
        <v>33</v>
      </c>
      <c r="K34" s="129" t="b">
        <v>0</v>
      </c>
      <c r="L34" s="130" t="s">
        <v>116</v>
      </c>
      <c r="M34" s="128" t="s">
        <v>117</v>
      </c>
      <c r="N34" s="89" t="s">
        <v>33</v>
      </c>
      <c r="O34" s="129" t="b">
        <v>0</v>
      </c>
      <c r="P34" s="130" t="s">
        <v>118</v>
      </c>
      <c r="Q34" s="403" t="str">
        <f>IF(LEN(D36)&gt;0,"Please, resolve error in the 'Not Yet Started' column before proceeding to the next Milestone.",IF(OR('FCM Use'!S15=0,'FCM Use'!T15=0),"Please mark progression level for both Climate Adaptation Policy and Council Commitment.","Proceed to Milestone 4."))</f>
        <v>Please mark progression level for both Climate Adaptation Policy and Council Commitment.</v>
      </c>
      <c r="R34" s="109"/>
      <c r="T34" s="472" t="s">
        <v>7</v>
      </c>
    </row>
    <row r="35" spans="1:20" ht="130.5" x14ac:dyDescent="0.4">
      <c r="A35" s="174"/>
      <c r="B35" s="132"/>
      <c r="C35" s="200" t="b">
        <v>0</v>
      </c>
      <c r="D35" s="197" t="s">
        <v>119</v>
      </c>
      <c r="E35" s="128" t="s">
        <v>120</v>
      </c>
      <c r="F35" s="133"/>
      <c r="G35" s="137"/>
      <c r="H35" s="138"/>
      <c r="I35" s="128" t="s">
        <v>121</v>
      </c>
      <c r="J35" s="134"/>
      <c r="K35" s="129" t="b">
        <v>0</v>
      </c>
      <c r="L35" s="130" t="s">
        <v>122</v>
      </c>
      <c r="M35" s="128" t="s">
        <v>123</v>
      </c>
      <c r="N35" s="133"/>
      <c r="O35" s="129" t="b">
        <v>0</v>
      </c>
      <c r="P35" s="130" t="s">
        <v>124</v>
      </c>
      <c r="Q35" s="139"/>
      <c r="R35" s="109"/>
    </row>
    <row r="36" spans="1:20" ht="160.5" customHeight="1" x14ac:dyDescent="0.4">
      <c r="A36" s="174"/>
      <c r="B36" s="132"/>
      <c r="C36" s="137"/>
      <c r="D36" s="401" t="str">
        <f>IF(OR('FCM Use'!F40*('FCM Use'!F42+'FCM Use'!F46+'FCM Use'!F47+'FCM Use'!F51+'FCM Use'!F52),'FCM Use'!F41*('FCM Use'!F43+'FCM Use'!F44+'FCM Use'!F45+'FCM Use'!F48+'FCM Use'!F49+'FCM Use'!F50+'FCM Use'!F53)),"Error - you have selected statements in 'Not Yet Started' progression level and another progress level. If you have made progression, please unselect the check boxes in the 'Not Yet Started' column.","")</f>
        <v/>
      </c>
      <c r="E36" s="128" t="s">
        <v>125</v>
      </c>
      <c r="F36" s="133"/>
      <c r="G36" s="137"/>
      <c r="H36" s="138"/>
      <c r="I36" s="128" t="s">
        <v>126</v>
      </c>
      <c r="J36" s="134"/>
      <c r="K36" s="137"/>
      <c r="L36" s="138"/>
      <c r="M36" s="128" t="s">
        <v>127</v>
      </c>
      <c r="N36" s="133"/>
      <c r="O36" s="137"/>
      <c r="P36" s="138"/>
      <c r="R36" s="109"/>
    </row>
    <row r="37" spans="1:20" ht="43.5" x14ac:dyDescent="0.4">
      <c r="A37" s="174"/>
      <c r="B37" s="171"/>
      <c r="C37" s="137"/>
      <c r="D37" s="198"/>
      <c r="E37" s="128" t="s">
        <v>128</v>
      </c>
      <c r="F37" s="133"/>
      <c r="G37" s="137"/>
      <c r="H37" s="138"/>
      <c r="I37" s="142"/>
      <c r="J37" s="124"/>
      <c r="K37" s="137"/>
      <c r="L37" s="138"/>
      <c r="M37" s="175"/>
      <c r="N37" s="176"/>
      <c r="O37" s="137"/>
      <c r="P37" s="138"/>
      <c r="R37" s="109"/>
    </row>
    <row r="38" spans="1:20" ht="39" customHeight="1" x14ac:dyDescent="0.4">
      <c r="A38" s="174"/>
      <c r="B38" s="171"/>
      <c r="C38" s="137"/>
      <c r="D38" s="198"/>
      <c r="E38" s="142" t="s">
        <v>129</v>
      </c>
      <c r="F38" s="122"/>
      <c r="G38" s="141"/>
      <c r="H38" s="143" t="s">
        <v>129</v>
      </c>
      <c r="I38" s="142" t="s">
        <v>129</v>
      </c>
      <c r="J38" s="124"/>
      <c r="K38" s="141"/>
      <c r="L38" s="143" t="s">
        <v>129</v>
      </c>
      <c r="M38" s="175"/>
      <c r="N38" s="176"/>
      <c r="O38" s="141"/>
      <c r="P38" s="143" t="s">
        <v>129</v>
      </c>
      <c r="Q38" s="125"/>
      <c r="R38" s="109"/>
    </row>
    <row r="39" spans="1:20" ht="87" x14ac:dyDescent="0.3">
      <c r="A39" s="174"/>
      <c r="B39" s="171"/>
      <c r="C39" s="137"/>
      <c r="D39" s="198"/>
      <c r="E39" s="128" t="s">
        <v>130</v>
      </c>
      <c r="F39" s="133"/>
      <c r="G39" s="129" t="b">
        <v>0</v>
      </c>
      <c r="H39" s="130" t="s">
        <v>131</v>
      </c>
      <c r="I39" s="128" t="s">
        <v>132</v>
      </c>
      <c r="J39" s="134"/>
      <c r="K39" s="129" t="b">
        <v>0</v>
      </c>
      <c r="L39" s="130" t="s">
        <v>133</v>
      </c>
      <c r="M39" s="175"/>
      <c r="N39" s="176"/>
      <c r="O39" s="129" t="b">
        <v>0</v>
      </c>
      <c r="P39" s="130" t="s">
        <v>134</v>
      </c>
      <c r="Q39" s="139"/>
      <c r="R39" s="109"/>
    </row>
    <row r="40" spans="1:20" ht="87" x14ac:dyDescent="0.3">
      <c r="A40" s="174"/>
      <c r="B40" s="171"/>
      <c r="C40" s="137"/>
      <c r="D40" s="198"/>
      <c r="E40" s="128" t="s">
        <v>135</v>
      </c>
      <c r="F40" s="133"/>
      <c r="G40" s="129" t="b">
        <v>0</v>
      </c>
      <c r="H40" s="130" t="s">
        <v>136</v>
      </c>
      <c r="I40" s="128" t="s">
        <v>137</v>
      </c>
      <c r="J40" s="134"/>
      <c r="K40" s="129" t="b">
        <v>0</v>
      </c>
      <c r="L40" s="130" t="s">
        <v>138</v>
      </c>
      <c r="M40" s="175"/>
      <c r="N40" s="176"/>
      <c r="O40" s="141"/>
      <c r="P40" s="130"/>
      <c r="Q40" s="139"/>
      <c r="R40" s="109"/>
    </row>
    <row r="41" spans="1:20" ht="87" x14ac:dyDescent="0.3">
      <c r="A41" s="174"/>
      <c r="B41" s="171"/>
      <c r="C41" s="137"/>
      <c r="D41" s="198"/>
      <c r="E41" s="128" t="s">
        <v>139</v>
      </c>
      <c r="F41" s="133"/>
      <c r="G41" s="129" t="b">
        <v>0</v>
      </c>
      <c r="H41" s="130" t="s">
        <v>140</v>
      </c>
      <c r="I41" s="128" t="s">
        <v>141</v>
      </c>
      <c r="J41" s="134"/>
      <c r="K41" s="129" t="b">
        <v>0</v>
      </c>
      <c r="L41" s="130" t="s">
        <v>142</v>
      </c>
      <c r="M41" s="175"/>
      <c r="N41" s="176"/>
      <c r="O41" s="141"/>
      <c r="P41" s="130"/>
      <c r="Q41" s="139"/>
      <c r="R41" s="109"/>
    </row>
    <row r="42" spans="1:20" ht="66" thickBot="1" x14ac:dyDescent="0.35">
      <c r="A42" s="177"/>
      <c r="B42" s="172"/>
      <c r="C42" s="149"/>
      <c r="D42" s="204"/>
      <c r="E42" s="146" t="s">
        <v>143</v>
      </c>
      <c r="F42" s="133"/>
      <c r="G42" s="147"/>
      <c r="H42" s="148"/>
      <c r="I42" s="146" t="s">
        <v>144</v>
      </c>
      <c r="J42" s="134"/>
      <c r="K42" s="147"/>
      <c r="L42" s="148"/>
      <c r="M42" s="178"/>
      <c r="N42" s="176"/>
      <c r="O42" s="147"/>
      <c r="P42" s="148"/>
      <c r="Q42" s="139"/>
      <c r="R42" s="109"/>
    </row>
    <row r="43" spans="1:20" ht="75" x14ac:dyDescent="0.3">
      <c r="A43" s="151"/>
      <c r="B43" s="489" t="s">
        <v>73</v>
      </c>
      <c r="C43" s="496" t="s">
        <v>74</v>
      </c>
      <c r="D43" s="497"/>
      <c r="E43" s="498"/>
      <c r="F43" s="152"/>
      <c r="G43" s="496" t="s">
        <v>75</v>
      </c>
      <c r="H43" s="497"/>
      <c r="I43" s="498"/>
      <c r="J43" s="153"/>
      <c r="K43" s="496" t="s">
        <v>75</v>
      </c>
      <c r="L43" s="497"/>
      <c r="M43" s="498"/>
      <c r="N43" s="152"/>
      <c r="O43" s="496" t="s">
        <v>75</v>
      </c>
      <c r="P43" s="498"/>
      <c r="Q43" s="152"/>
      <c r="R43" s="109"/>
    </row>
    <row r="44" spans="1:20" ht="19.5" customHeight="1" thickBot="1" x14ac:dyDescent="0.35">
      <c r="A44" s="154"/>
      <c r="B44" s="155"/>
      <c r="C44" s="156"/>
      <c r="D44" s="156"/>
      <c r="E44" s="156"/>
      <c r="F44" s="157"/>
      <c r="G44" s="156"/>
      <c r="H44" s="156"/>
      <c r="I44" s="156"/>
      <c r="J44" s="158"/>
      <c r="K44" s="156"/>
      <c r="L44" s="156"/>
      <c r="M44" s="156"/>
      <c r="N44" s="157"/>
      <c r="O44" s="159"/>
      <c r="P44" s="159"/>
      <c r="Q44" s="157"/>
      <c r="R44" s="109"/>
    </row>
    <row r="45" spans="1:20" ht="44.25" thickBot="1" x14ac:dyDescent="0.35">
      <c r="A45" s="113" t="s">
        <v>11</v>
      </c>
      <c r="B45" s="113" t="s">
        <v>12</v>
      </c>
      <c r="C45" s="160" t="s">
        <v>76</v>
      </c>
      <c r="D45" s="115" t="s">
        <v>14</v>
      </c>
      <c r="E45" s="116" t="s">
        <v>15</v>
      </c>
      <c r="F45" s="161" t="s">
        <v>16</v>
      </c>
      <c r="G45" s="162" t="s">
        <v>77</v>
      </c>
      <c r="H45" s="115" t="s">
        <v>18</v>
      </c>
      <c r="I45" s="116" t="s">
        <v>19</v>
      </c>
      <c r="J45" s="161" t="s">
        <v>20</v>
      </c>
      <c r="K45" s="162" t="s">
        <v>78</v>
      </c>
      <c r="L45" s="115" t="s">
        <v>22</v>
      </c>
      <c r="M45" s="116" t="s">
        <v>23</v>
      </c>
      <c r="N45" s="161" t="s">
        <v>24</v>
      </c>
      <c r="O45" s="162" t="s">
        <v>79</v>
      </c>
      <c r="P45" s="115" t="s">
        <v>26</v>
      </c>
      <c r="Q45" s="179"/>
      <c r="R45" s="109"/>
    </row>
    <row r="46" spans="1:20" ht="65.25" x14ac:dyDescent="0.4">
      <c r="A46" s="165">
        <v>4</v>
      </c>
      <c r="B46" s="166" t="s">
        <v>145</v>
      </c>
      <c r="C46" s="203"/>
      <c r="D46" s="199"/>
      <c r="E46" s="121" t="s">
        <v>146</v>
      </c>
      <c r="F46" s="122"/>
      <c r="G46" s="173"/>
      <c r="H46" s="123" t="s">
        <v>146</v>
      </c>
      <c r="I46" s="121" t="s">
        <v>146</v>
      </c>
      <c r="J46" s="124"/>
      <c r="K46" s="173"/>
      <c r="L46" s="123" t="s">
        <v>146</v>
      </c>
      <c r="M46" s="121" t="s">
        <v>146</v>
      </c>
      <c r="N46" s="122"/>
      <c r="O46" s="173"/>
      <c r="P46" s="180" t="s">
        <v>146</v>
      </c>
      <c r="Q46" s="125"/>
      <c r="R46" s="109"/>
    </row>
    <row r="47" spans="1:20" ht="246.6" customHeight="1" x14ac:dyDescent="0.3">
      <c r="A47" s="170"/>
      <c r="B47" s="127" t="s">
        <v>147</v>
      </c>
      <c r="C47" s="200" t="b">
        <v>1</v>
      </c>
      <c r="D47" s="197" t="s">
        <v>148</v>
      </c>
      <c r="E47" s="128" t="s">
        <v>149</v>
      </c>
      <c r="F47" s="89" t="s">
        <v>33</v>
      </c>
      <c r="G47" s="129" t="b">
        <v>0</v>
      </c>
      <c r="H47" s="130" t="s">
        <v>150</v>
      </c>
      <c r="I47" s="128" t="s">
        <v>151</v>
      </c>
      <c r="J47" s="89" t="s">
        <v>33</v>
      </c>
      <c r="K47" s="129" t="b">
        <v>0</v>
      </c>
      <c r="L47" s="130" t="s">
        <v>152</v>
      </c>
      <c r="M47" s="128" t="s">
        <v>153</v>
      </c>
      <c r="N47" s="89" t="s">
        <v>33</v>
      </c>
      <c r="O47" s="129" t="b">
        <v>0</v>
      </c>
      <c r="P47" s="181" t="s">
        <v>154</v>
      </c>
      <c r="Q47" s="404" t="str">
        <f>IF(LEN(D49)&gt;0,"Please, resolve error in the 'Not Yet Started' column before proceeding to the next Milestone.",IF(OR('FCM Use'!U16=0,'FCM Use'!V16=0),"Please mark progression level for both Staff/Council and Community engagement.","Proceed to questions below and then to Risk and Adaptation Planning sheet."))</f>
        <v>Proceed to questions below and then to Risk and Adaptation Planning sheet.</v>
      </c>
      <c r="R47" s="109"/>
    </row>
    <row r="48" spans="1:20" ht="87" x14ac:dyDescent="0.3">
      <c r="A48" s="131"/>
      <c r="B48" s="132"/>
      <c r="C48" s="200" t="b">
        <v>1</v>
      </c>
      <c r="D48" s="197" t="s">
        <v>155</v>
      </c>
      <c r="E48" s="128" t="s">
        <v>156</v>
      </c>
      <c r="F48" s="133"/>
      <c r="G48" s="129" t="b">
        <v>0</v>
      </c>
      <c r="H48" s="130" t="s">
        <v>157</v>
      </c>
      <c r="I48" s="128" t="s">
        <v>158</v>
      </c>
      <c r="J48" s="134"/>
      <c r="K48" s="129" t="b">
        <v>0</v>
      </c>
      <c r="L48" s="130" t="s">
        <v>159</v>
      </c>
      <c r="M48" s="128" t="s">
        <v>160</v>
      </c>
      <c r="N48" s="133"/>
      <c r="O48" s="129" t="b">
        <v>0</v>
      </c>
      <c r="P48" s="181" t="s">
        <v>161</v>
      </c>
      <c r="Q48" s="139"/>
      <c r="R48" s="109"/>
    </row>
    <row r="49" spans="1:20" ht="156" customHeight="1" x14ac:dyDescent="0.55000000000000004">
      <c r="A49" s="131"/>
      <c r="B49" s="132"/>
      <c r="C49" s="137"/>
      <c r="D49" s="401" t="str">
        <f>IF(OR('FCM Use'!F54*('FCM Use'!F56+'FCM Use'!F57+'FCM Use'!F61+'FCM Use'!F62+'FCM Use'!F63+'FCM Use'!F67+'FCM Use'!F68+'FCM Use'!F69),'FCM Use'!F55*('FCM Use'!F58+'FCM Use'!F59+'FCM Use'!F60+'FCM Use'!F64+'FCM Use'!F65+'FCM Use'!F66+'FCM Use'!F70+'FCM Use'!F71+'FCM Use'!F72+'FCM Use'!F73)),"Error - you have selected statements in 'Not Yet Started' progression level and another progress level. If you have made progression, please unselect the check boxes in the 'Not Yet Started' column.","")</f>
        <v/>
      </c>
      <c r="E49" s="128"/>
      <c r="F49" s="133"/>
      <c r="G49" s="137"/>
      <c r="H49" s="138"/>
      <c r="I49" s="128" t="s">
        <v>162</v>
      </c>
      <c r="J49" s="134"/>
      <c r="K49" s="129" t="b">
        <v>0</v>
      </c>
      <c r="L49" s="130" t="s">
        <v>163</v>
      </c>
      <c r="M49" s="128" t="s">
        <v>164</v>
      </c>
      <c r="N49" s="133"/>
      <c r="O49" s="129" t="b">
        <v>0</v>
      </c>
      <c r="P49" s="181" t="s">
        <v>165</v>
      </c>
      <c r="Q49" s="139"/>
      <c r="R49" s="109"/>
      <c r="T49" s="472" t="s">
        <v>7</v>
      </c>
    </row>
    <row r="50" spans="1:20" ht="108.75" x14ac:dyDescent="0.4">
      <c r="A50" s="131"/>
      <c r="B50" s="140"/>
      <c r="C50" s="137"/>
      <c r="D50" s="205"/>
      <c r="E50" s="128"/>
      <c r="F50" s="133"/>
      <c r="G50" s="137"/>
      <c r="H50" s="138"/>
      <c r="I50" s="128" t="s">
        <v>166</v>
      </c>
      <c r="J50" s="134"/>
      <c r="K50" s="137"/>
      <c r="L50" s="138"/>
      <c r="M50" s="128" t="s">
        <v>167</v>
      </c>
      <c r="N50" s="133"/>
      <c r="O50" s="141"/>
      <c r="P50" s="181"/>
      <c r="Q50" s="139"/>
      <c r="R50" s="109"/>
    </row>
    <row r="51" spans="1:20" ht="21.75" x14ac:dyDescent="0.4">
      <c r="A51" s="131"/>
      <c r="B51" s="140"/>
      <c r="C51" s="137"/>
      <c r="D51" s="205"/>
      <c r="E51" s="142" t="s">
        <v>168</v>
      </c>
      <c r="F51" s="122"/>
      <c r="G51" s="141"/>
      <c r="H51" s="143" t="s">
        <v>168</v>
      </c>
      <c r="I51" s="142" t="s">
        <v>168</v>
      </c>
      <c r="J51" s="124"/>
      <c r="K51" s="141"/>
      <c r="L51" s="143" t="s">
        <v>168</v>
      </c>
      <c r="M51" s="142" t="s">
        <v>168</v>
      </c>
      <c r="N51" s="122"/>
      <c r="O51" s="141"/>
      <c r="P51" s="182" t="s">
        <v>168</v>
      </c>
      <c r="Q51" s="125"/>
      <c r="R51" s="109"/>
    </row>
    <row r="52" spans="1:20" ht="108.75" x14ac:dyDescent="0.4">
      <c r="A52" s="131"/>
      <c r="B52" s="140"/>
      <c r="C52" s="137"/>
      <c r="D52" s="205"/>
      <c r="E52" s="128" t="s">
        <v>169</v>
      </c>
      <c r="F52" s="133"/>
      <c r="G52" s="129" t="b">
        <v>0</v>
      </c>
      <c r="H52" s="130" t="s">
        <v>170</v>
      </c>
      <c r="I52" s="128" t="s">
        <v>171</v>
      </c>
      <c r="J52" s="134"/>
      <c r="K52" s="129" t="b">
        <v>0</v>
      </c>
      <c r="L52" s="130" t="s">
        <v>172</v>
      </c>
      <c r="M52" s="128" t="s">
        <v>173</v>
      </c>
      <c r="N52" s="133"/>
      <c r="O52" s="129" t="b">
        <v>0</v>
      </c>
      <c r="P52" s="181" t="s">
        <v>174</v>
      </c>
      <c r="Q52" s="139"/>
      <c r="R52" s="109"/>
    </row>
    <row r="53" spans="1:20" ht="130.5" x14ac:dyDescent="0.4">
      <c r="A53" s="131"/>
      <c r="B53" s="140"/>
      <c r="C53" s="137"/>
      <c r="D53" s="205"/>
      <c r="E53" s="128" t="s">
        <v>175</v>
      </c>
      <c r="F53" s="133"/>
      <c r="G53" s="129" t="b">
        <v>0</v>
      </c>
      <c r="H53" s="130" t="s">
        <v>176</v>
      </c>
      <c r="I53" s="128" t="s">
        <v>177</v>
      </c>
      <c r="J53" s="134"/>
      <c r="K53" s="129" t="b">
        <v>0</v>
      </c>
      <c r="L53" s="130" t="s">
        <v>178</v>
      </c>
      <c r="M53" s="128" t="s">
        <v>179</v>
      </c>
      <c r="N53" s="133"/>
      <c r="O53" s="129" t="b">
        <v>0</v>
      </c>
      <c r="P53" s="181" t="s">
        <v>180</v>
      </c>
      <c r="Q53" s="139"/>
      <c r="R53" s="109"/>
    </row>
    <row r="54" spans="1:20" ht="87" x14ac:dyDescent="0.4">
      <c r="A54" s="131"/>
      <c r="B54" s="140"/>
      <c r="C54" s="137"/>
      <c r="D54" s="205"/>
      <c r="E54" s="128" t="s">
        <v>181</v>
      </c>
      <c r="F54" s="133"/>
      <c r="G54" s="129" t="b">
        <v>0</v>
      </c>
      <c r="H54" s="130" t="s">
        <v>182</v>
      </c>
      <c r="I54" s="128" t="s">
        <v>183</v>
      </c>
      <c r="J54" s="134"/>
      <c r="K54" s="129" t="b">
        <v>0</v>
      </c>
      <c r="L54" s="130" t="s">
        <v>184</v>
      </c>
      <c r="M54" s="128" t="s">
        <v>185</v>
      </c>
      <c r="N54" s="133"/>
      <c r="O54" s="129" t="b">
        <v>0</v>
      </c>
      <c r="P54" s="181" t="s">
        <v>186</v>
      </c>
      <c r="Q54" s="139"/>
      <c r="R54" s="109"/>
    </row>
    <row r="55" spans="1:20" ht="108.75" x14ac:dyDescent="0.4">
      <c r="A55" s="131"/>
      <c r="B55" s="140"/>
      <c r="C55" s="137"/>
      <c r="D55" s="205"/>
      <c r="E55" s="128" t="s">
        <v>187</v>
      </c>
      <c r="F55" s="133"/>
      <c r="G55" s="141"/>
      <c r="H55" s="130"/>
      <c r="I55" s="128" t="s">
        <v>188</v>
      </c>
      <c r="J55" s="134"/>
      <c r="K55" s="141"/>
      <c r="L55" s="130"/>
      <c r="M55" s="128" t="s">
        <v>189</v>
      </c>
      <c r="N55" s="133"/>
      <c r="O55" s="129" t="b">
        <v>0</v>
      </c>
      <c r="P55" s="181" t="s">
        <v>190</v>
      </c>
      <c r="Q55" s="139"/>
      <c r="R55" s="109"/>
    </row>
    <row r="56" spans="1:20" ht="87" x14ac:dyDescent="0.4">
      <c r="A56" s="131"/>
      <c r="B56" s="140"/>
      <c r="C56" s="137"/>
      <c r="D56" s="205"/>
      <c r="E56" s="128" t="s">
        <v>191</v>
      </c>
      <c r="F56" s="133"/>
      <c r="G56" s="141"/>
      <c r="H56" s="130"/>
      <c r="I56" s="128" t="s">
        <v>192</v>
      </c>
      <c r="J56" s="134"/>
      <c r="K56" s="141"/>
      <c r="L56" s="130"/>
      <c r="M56" s="128" t="s">
        <v>193</v>
      </c>
      <c r="N56" s="133"/>
      <c r="O56" s="141"/>
      <c r="P56" s="181"/>
      <c r="Q56" s="139"/>
      <c r="R56" s="109"/>
    </row>
    <row r="57" spans="1:20" ht="66" thickBot="1" x14ac:dyDescent="0.45">
      <c r="A57" s="144"/>
      <c r="B57" s="145"/>
      <c r="C57" s="149"/>
      <c r="D57" s="206"/>
      <c r="E57" s="146"/>
      <c r="F57" s="133"/>
      <c r="G57" s="147"/>
      <c r="H57" s="148"/>
      <c r="I57" s="146"/>
      <c r="J57" s="134"/>
      <c r="K57" s="147"/>
      <c r="L57" s="148"/>
      <c r="M57" s="146" t="s">
        <v>194</v>
      </c>
      <c r="N57" s="133"/>
      <c r="O57" s="147"/>
      <c r="P57" s="183"/>
      <c r="Q57" s="139"/>
      <c r="R57" s="109"/>
    </row>
    <row r="58" spans="1:20" ht="75" x14ac:dyDescent="0.3">
      <c r="A58" s="151"/>
      <c r="B58" s="489" t="s">
        <v>73</v>
      </c>
      <c r="C58" s="496" t="s">
        <v>74</v>
      </c>
      <c r="D58" s="497"/>
      <c r="E58" s="498"/>
      <c r="F58" s="152"/>
      <c r="G58" s="496" t="s">
        <v>75</v>
      </c>
      <c r="H58" s="497"/>
      <c r="I58" s="498"/>
      <c r="J58" s="153"/>
      <c r="K58" s="496" t="s">
        <v>75</v>
      </c>
      <c r="L58" s="497"/>
      <c r="M58" s="498"/>
      <c r="N58" s="152"/>
      <c r="O58" s="496" t="s">
        <v>75</v>
      </c>
      <c r="P58" s="498"/>
      <c r="Q58" s="152"/>
      <c r="R58" s="109"/>
    </row>
    <row r="59" spans="1:20" ht="19.5" customHeight="1" thickBot="1" x14ac:dyDescent="0.35">
      <c r="A59" s="154"/>
      <c r="B59" s="155"/>
      <c r="C59" s="156"/>
      <c r="D59" s="156"/>
      <c r="E59" s="156"/>
      <c r="F59" s="157"/>
      <c r="G59" s="156"/>
      <c r="H59" s="156"/>
      <c r="I59" s="156"/>
      <c r="J59" s="158"/>
      <c r="K59" s="156"/>
      <c r="L59" s="156"/>
      <c r="M59" s="156"/>
      <c r="N59" s="157"/>
      <c r="O59" s="156"/>
      <c r="P59" s="156"/>
      <c r="Q59" s="157"/>
      <c r="R59" s="109"/>
    </row>
    <row r="60" spans="1:20" ht="50.1" customHeight="1" thickBot="1" x14ac:dyDescent="0.5">
      <c r="A60" s="184"/>
      <c r="B60" s="185" t="s">
        <v>195</v>
      </c>
      <c r="C60" s="184"/>
      <c r="D60" s="184"/>
      <c r="E60" s="186"/>
      <c r="F60" s="187"/>
      <c r="G60" s="188"/>
      <c r="H60" s="188"/>
      <c r="I60" s="188"/>
      <c r="J60" s="188"/>
      <c r="K60" s="188"/>
      <c r="L60" s="188"/>
      <c r="M60" s="188"/>
      <c r="N60" s="188"/>
      <c r="O60" s="188"/>
      <c r="P60" s="188"/>
      <c r="Q60" s="111"/>
      <c r="R60" s="109"/>
    </row>
    <row r="61" spans="1:20" ht="232.5" customHeight="1" x14ac:dyDescent="0.55000000000000004">
      <c r="A61" s="189"/>
      <c r="B61" s="490" t="s">
        <v>196</v>
      </c>
      <c r="C61" s="496" t="s">
        <v>74</v>
      </c>
      <c r="D61" s="497"/>
      <c r="E61" s="498"/>
      <c r="F61" s="190"/>
      <c r="G61" s="157"/>
      <c r="H61" s="157"/>
      <c r="I61" s="157"/>
      <c r="J61" s="157"/>
      <c r="K61" s="157"/>
      <c r="L61" s="157"/>
      <c r="M61" s="157"/>
      <c r="N61" s="157"/>
      <c r="O61" s="157"/>
      <c r="P61" s="157"/>
      <c r="Q61" s="112"/>
      <c r="R61" s="109"/>
      <c r="T61" s="472" t="s">
        <v>7</v>
      </c>
    </row>
    <row r="62" spans="1:20" ht="50.1" customHeight="1" thickBot="1" x14ac:dyDescent="0.5">
      <c r="A62" s="184"/>
      <c r="B62" s="184" t="s">
        <v>197</v>
      </c>
      <c r="C62" s="184"/>
      <c r="D62" s="184"/>
      <c r="E62" s="186"/>
      <c r="F62" s="187"/>
      <c r="G62" s="188"/>
      <c r="H62" s="188"/>
      <c r="I62" s="188"/>
      <c r="J62" s="188"/>
      <c r="K62" s="188"/>
      <c r="L62" s="188"/>
      <c r="M62" s="188"/>
      <c r="N62" s="188"/>
      <c r="O62" s="188"/>
      <c r="P62" s="188"/>
      <c r="Q62" s="111"/>
      <c r="R62" s="109"/>
    </row>
    <row r="63" spans="1:20" ht="192.75" customHeight="1" x14ac:dyDescent="0.3">
      <c r="A63" s="191"/>
      <c r="B63" s="491" t="s">
        <v>198</v>
      </c>
      <c r="C63" s="496" t="s">
        <v>74</v>
      </c>
      <c r="D63" s="497"/>
      <c r="E63" s="498"/>
      <c r="F63" s="190"/>
      <c r="G63" s="157"/>
      <c r="H63" s="157"/>
      <c r="I63" s="157"/>
      <c r="J63" s="157"/>
      <c r="K63" s="157"/>
      <c r="L63" s="157"/>
      <c r="M63" s="157"/>
      <c r="N63" s="157"/>
      <c r="O63" s="157"/>
      <c r="P63" s="157"/>
      <c r="Q63" s="152"/>
      <c r="R63" s="109"/>
    </row>
    <row r="64" spans="1:20" ht="24" x14ac:dyDescent="0.45">
      <c r="A64" s="192"/>
    </row>
    <row r="65" spans="1:18" ht="18" x14ac:dyDescent="0.3">
      <c r="P65" s="193"/>
      <c r="Q65" s="193"/>
      <c r="R65" s="193"/>
    </row>
    <row r="66" spans="1:18" ht="18" x14ac:dyDescent="0.3">
      <c r="P66" s="193"/>
      <c r="Q66" s="193"/>
      <c r="R66" s="193"/>
    </row>
    <row r="67" spans="1:18" ht="30.75" x14ac:dyDescent="0.55000000000000004">
      <c r="A67" s="194"/>
      <c r="B67" s="472" t="s">
        <v>7</v>
      </c>
      <c r="D67" s="105"/>
      <c r="P67" s="193"/>
      <c r="Q67" s="193"/>
      <c r="R67" s="193"/>
    </row>
    <row r="68" spans="1:18" ht="22.5" x14ac:dyDescent="0.4">
      <c r="B68" s="194"/>
      <c r="C68" s="194"/>
      <c r="D68" s="194"/>
      <c r="P68" s="193"/>
      <c r="Q68" s="193"/>
      <c r="R68" s="193"/>
    </row>
    <row r="69" spans="1:18" ht="18" x14ac:dyDescent="0.3">
      <c r="P69" s="193"/>
      <c r="Q69" s="193"/>
      <c r="R69" s="193"/>
    </row>
    <row r="70" spans="1:18" ht="18" x14ac:dyDescent="0.3">
      <c r="P70" s="193"/>
      <c r="Q70" s="193"/>
      <c r="R70" s="193"/>
    </row>
    <row r="71" spans="1:18" ht="18" x14ac:dyDescent="0.3">
      <c r="P71" s="193"/>
      <c r="Q71" s="193"/>
      <c r="R71" s="193"/>
    </row>
    <row r="72" spans="1:18" ht="18" x14ac:dyDescent="0.3">
      <c r="P72" s="193"/>
      <c r="Q72" s="193"/>
      <c r="R72" s="193"/>
    </row>
    <row r="73" spans="1:18" ht="18" x14ac:dyDescent="0.3">
      <c r="P73" s="193"/>
      <c r="Q73" s="193"/>
      <c r="R73" s="193"/>
    </row>
    <row r="74" spans="1:18" ht="18" x14ac:dyDescent="0.3">
      <c r="P74" s="193"/>
      <c r="Q74" s="193"/>
      <c r="R74" s="193"/>
    </row>
    <row r="75" spans="1:18" ht="18" x14ac:dyDescent="0.3">
      <c r="P75" s="193"/>
      <c r="Q75" s="193"/>
      <c r="R75" s="193"/>
    </row>
    <row r="76" spans="1:18" ht="18" x14ac:dyDescent="0.3">
      <c r="P76" s="193"/>
      <c r="Q76" s="193"/>
      <c r="R76" s="193"/>
    </row>
    <row r="77" spans="1:18" ht="18" x14ac:dyDescent="0.3">
      <c r="P77" s="193"/>
      <c r="Q77" s="193"/>
      <c r="R77" s="193"/>
    </row>
    <row r="78" spans="1:18" ht="18" x14ac:dyDescent="0.3">
      <c r="P78" s="193"/>
      <c r="Q78" s="193"/>
      <c r="R78" s="193"/>
    </row>
    <row r="79" spans="1:18" ht="18" x14ac:dyDescent="0.3">
      <c r="P79" s="193"/>
      <c r="Q79" s="193"/>
      <c r="R79" s="193"/>
    </row>
    <row r="80" spans="1:18" ht="18" x14ac:dyDescent="0.3">
      <c r="P80" s="193"/>
      <c r="Q80" s="193"/>
      <c r="R80" s="193"/>
    </row>
  </sheetData>
  <sheetProtection algorithmName="SHA-512" hashValue="Ab7kUO+Rdc6u0wrep9bs8LE9i8VduSAFFchMWs44DMGLjK9oqUWE0/xjcSV1Bmwcyt+CnikUmwoXoE4W+V9oow==" saltValue="gbQPeMV9qoettPT8T9ccFA==" spinCount="100000" sheet="1" objects="1" scenarios="1"/>
  <mergeCells count="22">
    <mergeCell ref="C61:E61"/>
    <mergeCell ref="C63:E63"/>
    <mergeCell ref="A1:E1"/>
    <mergeCell ref="A3:Q3"/>
    <mergeCell ref="A5:Q5"/>
    <mergeCell ref="A6:Q6"/>
    <mergeCell ref="G20:I20"/>
    <mergeCell ref="C20:E20"/>
    <mergeCell ref="K20:M20"/>
    <mergeCell ref="O20:P20"/>
    <mergeCell ref="C30:E30"/>
    <mergeCell ref="G30:I30"/>
    <mergeCell ref="K30:M30"/>
    <mergeCell ref="O30:P30"/>
    <mergeCell ref="C43:E43"/>
    <mergeCell ref="G43:I43"/>
    <mergeCell ref="K43:M43"/>
    <mergeCell ref="O43:P43"/>
    <mergeCell ref="C58:E58"/>
    <mergeCell ref="G58:I58"/>
    <mergeCell ref="K58:M58"/>
    <mergeCell ref="O58:P58"/>
  </mergeCells>
  <phoneticPr fontId="6" type="noConversion"/>
  <conditionalFormatting sqref="Q9 Q24 Q34 Q47">
    <cfRule type="containsText" dxfId="37" priority="16" operator="containsText" text="Please mark progression">
      <formula>NOT(ISERROR(SEARCH("Please mark progression",Q9)))</formula>
    </cfRule>
    <cfRule type="containsText" dxfId="36" priority="17" operator="containsText" text="Please, resolve error in the 'Not Yet Started' column before proceeding to the next Milestone.">
      <formula>NOT(ISERROR(SEARCH("Please, resolve error in the 'Not Yet Started' column before proceeding to the next Milestone.",Q9)))</formula>
    </cfRule>
    <cfRule type="containsText" dxfId="35" priority="18" operator="containsText" text="Proceed to">
      <formula>NOT(ISERROR(SEARCH("Proceed to",Q9)))</formula>
    </cfRule>
  </conditionalFormatting>
  <dataValidations count="1">
    <dataValidation type="list" allowBlank="1" showDropDown="1" showInputMessage="1" showErrorMessage="1" sqref="O47 C9:C10 G9:G10 K9:K12 O9:O12 G17 K17:K18 O17:O18 C23 G23:G24 K23:K26 O23:O26 C34:C35 G34 G39:G41 K34:K35 K39:K41 O34:O35 O39" xr:uid="{E12CFC2B-877E-4636-9155-CD340FD40964}">
      <formula1>"TRUE,FALSE"</formula1>
    </dataValidation>
  </dataValidations>
  <pageMargins left="0.70866141732283472" right="0.70866141732283472" top="0.74803149606299213" bottom="0.74803149606299213" header="0.31496062992125984" footer="0.31496062992125984"/>
  <pageSetup scale="34" pageOrder="overThenDown" orientation="landscape" horizontalDpi="300"/>
  <rowBreaks count="4" manualBreakCount="4">
    <brk id="21" max="16383" man="1"/>
    <brk id="31" max="16383" man="1"/>
    <brk id="44" max="16383" man="1"/>
    <brk id="59" max="15" man="1"/>
  </rowBreaks>
  <colBreaks count="2" manualBreakCount="2">
    <brk id="9" max="62" man="1"/>
    <brk id="16" max="79" man="1"/>
  </colBreaks>
  <drawing r:id="rId1"/>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242B8-EAD9-4D81-A8FA-875AC8C1CB52}">
  <sheetPr codeName="Sheet4">
    <tabColor theme="5"/>
  </sheetPr>
  <dimension ref="A1:O61"/>
  <sheetViews>
    <sheetView showGridLines="0" tabSelected="1" topLeftCell="A29" zoomScale="70" zoomScaleNormal="70" workbookViewId="0">
      <selection activeCell="C32" sqref="C32"/>
    </sheetView>
  </sheetViews>
  <sheetFormatPr defaultColWidth="9.140625" defaultRowHeight="27.75" x14ac:dyDescent="0.5"/>
  <cols>
    <col min="1" max="1" width="16.85546875" style="104" customWidth="1"/>
    <col min="2" max="2" width="72.85546875" style="104" customWidth="1"/>
    <col min="3" max="3" width="7.7109375" style="329" customWidth="1"/>
    <col min="4" max="4" width="40.7109375" style="104" customWidth="1"/>
    <col min="5" max="5" width="80.7109375" style="104" customWidth="1"/>
    <col min="6" max="6" width="7.7109375" style="329" customWidth="1"/>
    <col min="7" max="7" width="40.7109375" style="104" customWidth="1"/>
    <col min="8" max="8" width="104" style="104" customWidth="1"/>
    <col min="9" max="9" width="7.7109375" style="329" customWidth="1"/>
    <col min="10" max="10" width="64.140625" style="104" customWidth="1"/>
    <col min="11" max="11" width="37.42578125" style="104" customWidth="1"/>
    <col min="12" max="12" width="7" style="104" customWidth="1"/>
    <col min="13" max="13" width="45.7109375" style="104" hidden="1" customWidth="1"/>
    <col min="14" max="14" width="9.140625" style="104"/>
    <col min="15" max="15" width="9.140625" style="470"/>
    <col min="16" max="16384" width="9.140625" style="104"/>
  </cols>
  <sheetData>
    <row r="1" spans="1:15" s="248" customFormat="1" ht="39.6" customHeight="1" x14ac:dyDescent="0.6">
      <c r="A1" s="499"/>
      <c r="B1" s="499"/>
      <c r="C1" s="195"/>
      <c r="D1" s="195"/>
      <c r="E1" s="195"/>
      <c r="F1" s="247"/>
      <c r="I1" s="249"/>
      <c r="O1" s="475"/>
    </row>
    <row r="2" spans="1:15" s="248" customFormat="1" ht="39.6" customHeight="1" x14ac:dyDescent="0.6">
      <c r="A2" s="195"/>
      <c r="B2" s="195"/>
      <c r="C2" s="195"/>
      <c r="D2" s="195"/>
      <c r="E2" s="195"/>
      <c r="F2" s="195"/>
      <c r="I2" s="249"/>
      <c r="O2" s="475"/>
    </row>
    <row r="3" spans="1:15" ht="42" x14ac:dyDescent="0.75">
      <c r="A3" s="508" t="s">
        <v>199</v>
      </c>
      <c r="B3" s="509"/>
      <c r="C3" s="509"/>
      <c r="D3" s="509"/>
      <c r="E3" s="509"/>
      <c r="F3" s="509"/>
      <c r="G3" s="509"/>
      <c r="H3" s="509"/>
      <c r="I3" s="509"/>
      <c r="J3" s="509"/>
      <c r="K3" s="510"/>
      <c r="L3" s="109"/>
      <c r="M3" s="250" t="s">
        <v>200</v>
      </c>
    </row>
    <row r="4" spans="1:15" ht="27" customHeight="1" x14ac:dyDescent="0.55000000000000004">
      <c r="A4" s="511" t="s">
        <v>9</v>
      </c>
      <c r="B4" s="511"/>
      <c r="C4" s="511"/>
      <c r="D4" s="511"/>
      <c r="E4" s="511"/>
      <c r="F4" s="511"/>
      <c r="G4" s="511"/>
      <c r="H4" s="511"/>
      <c r="I4" s="511"/>
      <c r="J4" s="511"/>
      <c r="K4" s="511"/>
      <c r="L4" s="109"/>
      <c r="M4" s="250"/>
    </row>
    <row r="5" spans="1:15" ht="33" customHeight="1" thickBot="1" x14ac:dyDescent="0.5">
      <c r="A5" s="512" t="s">
        <v>10</v>
      </c>
      <c r="B5" s="512"/>
      <c r="C5" s="512"/>
      <c r="D5" s="512"/>
      <c r="E5" s="512"/>
      <c r="F5" s="512"/>
      <c r="G5" s="512"/>
      <c r="H5" s="512"/>
      <c r="I5" s="512"/>
      <c r="J5" s="512"/>
      <c r="K5" s="512"/>
      <c r="L5" s="109"/>
      <c r="M5" s="250"/>
    </row>
    <row r="6" spans="1:15" s="258" customFormat="1" ht="51" customHeight="1" thickBot="1" x14ac:dyDescent="0.45">
      <c r="A6" s="251" t="s">
        <v>11</v>
      </c>
      <c r="B6" s="251" t="s">
        <v>12</v>
      </c>
      <c r="C6" s="252" t="s">
        <v>201</v>
      </c>
      <c r="D6" s="253" t="s">
        <v>202</v>
      </c>
      <c r="E6" s="251" t="s">
        <v>203</v>
      </c>
      <c r="F6" s="252" t="s">
        <v>204</v>
      </c>
      <c r="G6" s="253" t="s">
        <v>205</v>
      </c>
      <c r="H6" s="251" t="s">
        <v>206</v>
      </c>
      <c r="I6" s="252" t="s">
        <v>207</v>
      </c>
      <c r="J6" s="254" t="s">
        <v>208</v>
      </c>
      <c r="K6" s="255"/>
      <c r="L6" s="256"/>
      <c r="M6" s="257" t="s">
        <v>209</v>
      </c>
      <c r="O6" s="476"/>
    </row>
    <row r="7" spans="1:15" s="138" customFormat="1" ht="43.5" x14ac:dyDescent="0.4">
      <c r="A7" s="259">
        <v>5</v>
      </c>
      <c r="B7" s="260" t="s">
        <v>210</v>
      </c>
      <c r="C7" s="202" t="b">
        <v>0</v>
      </c>
      <c r="D7" s="199" t="s">
        <v>211</v>
      </c>
      <c r="E7" s="261" t="s">
        <v>212</v>
      </c>
      <c r="F7" s="168" t="b">
        <v>0</v>
      </c>
      <c r="G7" s="169" t="s">
        <v>213</v>
      </c>
      <c r="H7" s="261" t="s">
        <v>214</v>
      </c>
      <c r="I7" s="168" t="b">
        <v>0</v>
      </c>
      <c r="J7" s="169" t="s">
        <v>215</v>
      </c>
      <c r="K7" s="262"/>
      <c r="L7" s="263"/>
      <c r="M7" s="197" t="s">
        <v>74</v>
      </c>
      <c r="O7" s="477"/>
    </row>
    <row r="8" spans="1:15" s="138" customFormat="1" ht="75" x14ac:dyDescent="0.4">
      <c r="A8" s="264"/>
      <c r="B8" s="265" t="s">
        <v>216</v>
      </c>
      <c r="C8" s="200" t="b">
        <v>0</v>
      </c>
      <c r="D8" s="197" t="s">
        <v>217</v>
      </c>
      <c r="E8" s="266" t="s">
        <v>218</v>
      </c>
      <c r="F8" s="129" t="b">
        <v>0</v>
      </c>
      <c r="G8" s="130" t="s">
        <v>219</v>
      </c>
      <c r="H8" s="266" t="s">
        <v>220</v>
      </c>
      <c r="I8" s="129" t="b">
        <v>0</v>
      </c>
      <c r="J8" s="130" t="s">
        <v>221</v>
      </c>
      <c r="K8" s="403" t="str">
        <f>IF(LEN(D11&amp;G11&amp;J11)&gt;0,"Please, resolve errors in columns.",IF(OR('FCM Use'!W17=0,'FCM Use'!X17=0,'FCM Use'!Y17=0),"Please, indicate progress in each column.","Proceed to Milestone 6."))</f>
        <v>Proceed to Milestone 6.</v>
      </c>
      <c r="L8" s="263"/>
      <c r="M8" s="197"/>
      <c r="O8" s="478" t="s">
        <v>7</v>
      </c>
    </row>
    <row r="9" spans="1:15" s="138" customFormat="1" ht="43.5" x14ac:dyDescent="0.4">
      <c r="A9" s="267"/>
      <c r="B9" s="268"/>
      <c r="C9" s="200" t="b">
        <v>0</v>
      </c>
      <c r="D9" s="197" t="s">
        <v>222</v>
      </c>
      <c r="E9" s="266" t="s">
        <v>223</v>
      </c>
      <c r="F9" s="129" t="b">
        <v>0</v>
      </c>
      <c r="G9" s="130" t="s">
        <v>224</v>
      </c>
      <c r="H9" s="266" t="s">
        <v>225</v>
      </c>
      <c r="I9" s="129" t="b">
        <v>1</v>
      </c>
      <c r="J9" s="130" t="s">
        <v>226</v>
      </c>
      <c r="K9" s="262"/>
      <c r="L9" s="263"/>
      <c r="M9" s="197"/>
      <c r="O9" s="477"/>
    </row>
    <row r="10" spans="1:15" s="138" customFormat="1" ht="87" x14ac:dyDescent="0.4">
      <c r="A10" s="267"/>
      <c r="B10" s="268"/>
      <c r="C10" s="200" t="b">
        <v>1</v>
      </c>
      <c r="D10" s="197" t="s">
        <v>227</v>
      </c>
      <c r="E10" s="266" t="s">
        <v>228</v>
      </c>
      <c r="F10" s="129" t="b">
        <v>1</v>
      </c>
      <c r="G10" s="130" t="s">
        <v>229</v>
      </c>
      <c r="H10" s="269"/>
      <c r="I10" s="270"/>
      <c r="J10" s="130"/>
      <c r="K10" s="262"/>
      <c r="L10" s="263"/>
      <c r="M10" s="197"/>
      <c r="O10" s="477"/>
    </row>
    <row r="11" spans="1:15" s="138" customFormat="1" ht="66" thickBot="1" x14ac:dyDescent="0.45">
      <c r="A11" s="267"/>
      <c r="B11" s="271"/>
      <c r="C11" s="272"/>
      <c r="D11" s="405" t="str">
        <f>IF(COUNTIF(C7:C10,TRUE)&gt;1,"Error - Please, select only one option.","")</f>
        <v/>
      </c>
      <c r="E11" s="266" t="s">
        <v>230</v>
      </c>
      <c r="F11" s="270"/>
      <c r="G11" s="406" t="str">
        <f>IF(COUNTIF(F7:F10,TRUE)&gt;1,"Error - Please, select only one option.","")</f>
        <v/>
      </c>
      <c r="H11" s="269"/>
      <c r="I11" s="270"/>
      <c r="J11" s="406" t="str">
        <f>IF(COUNTIF(I7:I10,TRUE)&gt;1,"Error - Please, select only one option.","")</f>
        <v/>
      </c>
      <c r="K11" s="274"/>
      <c r="L11" s="263"/>
      <c r="M11" s="197"/>
      <c r="O11" s="477"/>
    </row>
    <row r="12" spans="1:15" s="138" customFormat="1" ht="50.1" customHeight="1" thickBot="1" x14ac:dyDescent="0.45">
      <c r="A12" s="275"/>
      <c r="B12" s="484" t="s">
        <v>73</v>
      </c>
      <c r="C12" s="496" t="s">
        <v>74</v>
      </c>
      <c r="D12" s="497"/>
      <c r="E12" s="497"/>
      <c r="F12" s="497"/>
      <c r="G12" s="497"/>
      <c r="H12" s="497"/>
      <c r="I12" s="497"/>
      <c r="J12" s="498"/>
      <c r="K12" s="276"/>
      <c r="L12" s="263"/>
      <c r="M12" s="277" t="s">
        <v>231</v>
      </c>
      <c r="O12" s="477"/>
    </row>
    <row r="13" spans="1:15" ht="50.1" customHeight="1" thickBot="1" x14ac:dyDescent="0.35">
      <c r="A13" s="278"/>
      <c r="B13" s="279"/>
      <c r="C13" s="280"/>
      <c r="D13" s="281"/>
      <c r="E13" s="281"/>
      <c r="F13" s="282"/>
      <c r="G13" s="281"/>
      <c r="H13" s="281"/>
      <c r="I13" s="282"/>
      <c r="J13" s="281"/>
      <c r="K13" s="283"/>
      <c r="L13" s="284"/>
      <c r="M13" s="285"/>
    </row>
    <row r="14" spans="1:15" ht="44.25" thickBot="1" x14ac:dyDescent="0.35">
      <c r="A14" s="251" t="s">
        <v>11</v>
      </c>
      <c r="B14" s="286" t="s">
        <v>12</v>
      </c>
      <c r="C14" s="252" t="s">
        <v>201</v>
      </c>
      <c r="D14" s="253" t="s">
        <v>202</v>
      </c>
      <c r="E14" s="286" t="s">
        <v>203</v>
      </c>
      <c r="F14" s="252" t="s">
        <v>204</v>
      </c>
      <c r="G14" s="253" t="s">
        <v>205</v>
      </c>
      <c r="H14" s="286" t="s">
        <v>206</v>
      </c>
      <c r="I14" s="252" t="s">
        <v>207</v>
      </c>
      <c r="J14" s="254" t="s">
        <v>208</v>
      </c>
      <c r="K14" s="287"/>
      <c r="L14" s="284"/>
      <c r="M14" s="285"/>
    </row>
    <row r="15" spans="1:15" ht="48" customHeight="1" x14ac:dyDescent="0.3">
      <c r="A15" s="259">
        <v>6</v>
      </c>
      <c r="B15" s="288" t="s">
        <v>232</v>
      </c>
      <c r="C15" s="202" t="b">
        <v>0</v>
      </c>
      <c r="D15" s="199" t="s">
        <v>211</v>
      </c>
      <c r="E15" s="266" t="s">
        <v>233</v>
      </c>
      <c r="F15" s="168" t="b">
        <v>0</v>
      </c>
      <c r="G15" s="169" t="s">
        <v>213</v>
      </c>
      <c r="H15" s="266" t="s">
        <v>234</v>
      </c>
      <c r="I15" s="168" t="b">
        <v>0</v>
      </c>
      <c r="J15" s="169" t="s">
        <v>215</v>
      </c>
      <c r="K15" s="262"/>
      <c r="L15" s="284"/>
      <c r="M15" s="139"/>
    </row>
    <row r="16" spans="1:15" ht="65.25" x14ac:dyDescent="0.55000000000000004">
      <c r="A16" s="264"/>
      <c r="B16" s="289" t="s">
        <v>235</v>
      </c>
      <c r="C16" s="200" t="b">
        <v>0</v>
      </c>
      <c r="D16" s="197" t="s">
        <v>217</v>
      </c>
      <c r="E16" s="266" t="s">
        <v>236</v>
      </c>
      <c r="F16" s="129" t="b">
        <v>0</v>
      </c>
      <c r="G16" s="130" t="s">
        <v>219</v>
      </c>
      <c r="H16" s="266" t="s">
        <v>237</v>
      </c>
      <c r="I16" s="129" t="b">
        <v>0</v>
      </c>
      <c r="J16" s="130" t="s">
        <v>221</v>
      </c>
      <c r="K16" s="403" t="str">
        <f>IF(LEN(D19&amp;G19&amp;J19)&gt;0,"Please, resolve errors in columns.",IF(OR('FCM Use'!W18=0,'FCM Use'!X18=0,'FCM Use'!Y18=0),"Please, indicate progress in each column.","Proceed to Milestone 7."))</f>
        <v>Proceed to Milestone 7.</v>
      </c>
      <c r="L16" s="284"/>
      <c r="M16" s="139"/>
      <c r="O16" s="472" t="s">
        <v>7</v>
      </c>
    </row>
    <row r="17" spans="1:15" ht="43.5" x14ac:dyDescent="0.4">
      <c r="A17" s="267"/>
      <c r="B17" s="290"/>
      <c r="C17" s="200" t="b">
        <v>0</v>
      </c>
      <c r="D17" s="197" t="s">
        <v>222</v>
      </c>
      <c r="E17" s="266" t="s">
        <v>238</v>
      </c>
      <c r="F17" s="129" t="b">
        <v>0</v>
      </c>
      <c r="G17" s="130" t="s">
        <v>224</v>
      </c>
      <c r="H17" s="266" t="s">
        <v>239</v>
      </c>
      <c r="I17" s="129" t="b">
        <v>1</v>
      </c>
      <c r="J17" s="130" t="s">
        <v>226</v>
      </c>
      <c r="K17" s="262"/>
      <c r="L17" s="284"/>
      <c r="M17" s="139"/>
    </row>
    <row r="18" spans="1:15" ht="87" x14ac:dyDescent="0.5">
      <c r="A18" s="267"/>
      <c r="B18" s="290"/>
      <c r="C18" s="200" t="b">
        <v>1</v>
      </c>
      <c r="D18" s="197" t="s">
        <v>227</v>
      </c>
      <c r="E18" s="291"/>
      <c r="F18" s="129" t="b">
        <v>1</v>
      </c>
      <c r="G18" s="130" t="s">
        <v>229</v>
      </c>
      <c r="H18" s="266" t="s">
        <v>240</v>
      </c>
      <c r="I18" s="292"/>
      <c r="J18" s="130"/>
      <c r="K18" s="262"/>
      <c r="L18" s="284"/>
      <c r="M18" s="139"/>
    </row>
    <row r="19" spans="1:15" s="138" customFormat="1" ht="47.25" customHeight="1" thickBot="1" x14ac:dyDescent="0.45">
      <c r="A19" s="267"/>
      <c r="B19" s="271"/>
      <c r="C19" s="272"/>
      <c r="D19" s="405" t="str">
        <f>IF(COUNTIF(C15:C18,TRUE)&gt;1,"Error - Please, select only one option.","")</f>
        <v/>
      </c>
      <c r="E19" s="291"/>
      <c r="F19" s="270"/>
      <c r="G19" s="406" t="str">
        <f>IF(COUNTIF(F15:F18,TRUE)&gt;1,"Error - Please, select only one option.","")</f>
        <v/>
      </c>
      <c r="H19" s="266" t="s">
        <v>241</v>
      </c>
      <c r="I19" s="270"/>
      <c r="J19" s="406" t="str">
        <f>IF(COUNTIF(I15:I18,TRUE)&gt;1,"Error - Please, select only one option.","")</f>
        <v/>
      </c>
      <c r="K19" s="274"/>
      <c r="L19" s="263"/>
      <c r="M19" s="197"/>
      <c r="O19" s="477"/>
    </row>
    <row r="20" spans="1:15" ht="50.1" customHeight="1" thickBot="1" x14ac:dyDescent="0.35">
      <c r="A20" s="293"/>
      <c r="B20" s="485" t="s">
        <v>73</v>
      </c>
      <c r="C20" s="513" t="s">
        <v>74</v>
      </c>
      <c r="D20" s="514"/>
      <c r="E20" s="514"/>
      <c r="F20" s="514"/>
      <c r="G20" s="514"/>
      <c r="H20" s="514"/>
      <c r="I20" s="514"/>
      <c r="J20" s="515"/>
      <c r="K20" s="283"/>
      <c r="L20" s="294"/>
      <c r="M20" s="295" t="s">
        <v>231</v>
      </c>
    </row>
    <row r="21" spans="1:15" ht="50.1" customHeight="1" thickBot="1" x14ac:dyDescent="0.35">
      <c r="A21" s="278"/>
      <c r="B21" s="279"/>
      <c r="C21" s="280"/>
      <c r="D21" s="281"/>
      <c r="E21" s="281"/>
      <c r="F21" s="282"/>
      <c r="G21" s="281"/>
      <c r="H21" s="281"/>
      <c r="I21" s="282"/>
      <c r="J21" s="281"/>
      <c r="K21" s="283"/>
      <c r="L21" s="294"/>
      <c r="M21" s="296"/>
    </row>
    <row r="22" spans="1:15" ht="44.25" thickBot="1" x14ac:dyDescent="0.35">
      <c r="A22" s="251" t="s">
        <v>11</v>
      </c>
      <c r="B22" s="286" t="s">
        <v>12</v>
      </c>
      <c r="C22" s="297" t="s">
        <v>201</v>
      </c>
      <c r="D22" s="298" t="s">
        <v>202</v>
      </c>
      <c r="E22" s="286" t="s">
        <v>203</v>
      </c>
      <c r="F22" s="297" t="s">
        <v>204</v>
      </c>
      <c r="G22" s="298" t="s">
        <v>205</v>
      </c>
      <c r="H22" s="251" t="s">
        <v>206</v>
      </c>
      <c r="I22" s="252" t="s">
        <v>207</v>
      </c>
      <c r="J22" s="254" t="s">
        <v>208</v>
      </c>
      <c r="K22" s="287"/>
      <c r="L22" s="294"/>
      <c r="M22" s="296"/>
    </row>
    <row r="23" spans="1:15" ht="65.25" x14ac:dyDescent="0.3">
      <c r="A23" s="259">
        <v>7</v>
      </c>
      <c r="B23" s="288" t="s">
        <v>242</v>
      </c>
      <c r="C23" s="200" t="b">
        <v>0</v>
      </c>
      <c r="D23" s="197" t="s">
        <v>211</v>
      </c>
      <c r="E23" s="266" t="s">
        <v>243</v>
      </c>
      <c r="F23" s="129" t="b">
        <v>0</v>
      </c>
      <c r="G23" s="130" t="s">
        <v>213</v>
      </c>
      <c r="H23" s="261" t="s">
        <v>244</v>
      </c>
      <c r="I23" s="168" t="b">
        <v>0</v>
      </c>
      <c r="J23" s="169" t="s">
        <v>215</v>
      </c>
      <c r="K23" s="262"/>
      <c r="L23" s="284"/>
      <c r="M23" s="299"/>
    </row>
    <row r="24" spans="1:15" ht="95.25" customHeight="1" x14ac:dyDescent="0.55000000000000004">
      <c r="A24" s="264"/>
      <c r="B24" s="289" t="s">
        <v>245</v>
      </c>
      <c r="C24" s="200" t="b">
        <v>0</v>
      </c>
      <c r="D24" s="197" t="s">
        <v>217</v>
      </c>
      <c r="E24" s="266" t="s">
        <v>246</v>
      </c>
      <c r="F24" s="129" t="b">
        <v>0</v>
      </c>
      <c r="G24" s="130" t="s">
        <v>219</v>
      </c>
      <c r="H24" s="266" t="s">
        <v>247</v>
      </c>
      <c r="I24" s="129" t="b">
        <v>0</v>
      </c>
      <c r="J24" s="130" t="s">
        <v>221</v>
      </c>
      <c r="K24" s="403" t="str">
        <f>IF(LEN(D27&amp;G27&amp;J27)&gt;0,"Please, resolve errors in columns.",IF(OR('FCM Use'!W19=0,'FCM Use'!X19=0,'FCM Use'!Y19=0),"Please, indicate progress in each column.","Proceed to Milestone 8."))</f>
        <v>Proceed to Milestone 8.</v>
      </c>
      <c r="L24" s="284"/>
      <c r="M24" s="139"/>
      <c r="O24" s="472" t="s">
        <v>7</v>
      </c>
    </row>
    <row r="25" spans="1:15" ht="48" customHeight="1" x14ac:dyDescent="0.4">
      <c r="A25" s="300"/>
      <c r="B25" s="290"/>
      <c r="C25" s="200" t="b">
        <v>0</v>
      </c>
      <c r="D25" s="197" t="s">
        <v>222</v>
      </c>
      <c r="E25" s="266" t="s">
        <v>248</v>
      </c>
      <c r="F25" s="129" t="b">
        <v>0</v>
      </c>
      <c r="G25" s="130" t="s">
        <v>224</v>
      </c>
      <c r="H25" s="266" t="s">
        <v>249</v>
      </c>
      <c r="I25" s="129" t="b">
        <v>1</v>
      </c>
      <c r="J25" s="130" t="s">
        <v>226</v>
      </c>
      <c r="K25" s="262"/>
      <c r="L25" s="284"/>
      <c r="M25" s="139"/>
    </row>
    <row r="26" spans="1:15" ht="56.25" customHeight="1" x14ac:dyDescent="0.5">
      <c r="A26" s="300"/>
      <c r="B26" s="290"/>
      <c r="C26" s="200" t="b">
        <v>1</v>
      </c>
      <c r="D26" s="197" t="s">
        <v>227</v>
      </c>
      <c r="E26" s="266" t="s">
        <v>250</v>
      </c>
      <c r="F26" s="129" t="b">
        <v>1</v>
      </c>
      <c r="G26" s="130" t="s">
        <v>229</v>
      </c>
      <c r="H26" s="266" t="s">
        <v>251</v>
      </c>
      <c r="I26" s="292"/>
      <c r="J26" s="130"/>
      <c r="K26" s="262"/>
      <c r="L26" s="284"/>
      <c r="M26" s="139"/>
    </row>
    <row r="27" spans="1:15" s="138" customFormat="1" ht="48" customHeight="1" thickBot="1" x14ac:dyDescent="0.45">
      <c r="A27" s="300"/>
      <c r="B27" s="290"/>
      <c r="C27" s="272"/>
      <c r="D27" s="405" t="str">
        <f>IF(COUNTIF(C23:C26,TRUE)&gt;1,"Error - Please, select only one option.","")</f>
        <v/>
      </c>
      <c r="E27" s="266"/>
      <c r="F27" s="301"/>
      <c r="G27" s="406" t="str">
        <f>IF(COUNTIF(F23:F26,TRUE)&gt;1,"Error - Please, select only one option.","")</f>
        <v/>
      </c>
      <c r="H27" s="302"/>
      <c r="I27" s="270"/>
      <c r="J27" s="406" t="str">
        <f>IF(COUNTIF(I23:I26,TRUE)&gt;1,"Error - Please, select only one option.","")</f>
        <v/>
      </c>
      <c r="K27" s="303"/>
      <c r="L27" s="304"/>
      <c r="M27" s="197"/>
      <c r="O27" s="477"/>
    </row>
    <row r="28" spans="1:15" ht="50.1" customHeight="1" x14ac:dyDescent="0.3">
      <c r="A28" s="293"/>
      <c r="B28" s="485" t="s">
        <v>73</v>
      </c>
      <c r="C28" s="513" t="s">
        <v>74</v>
      </c>
      <c r="D28" s="514"/>
      <c r="E28" s="514"/>
      <c r="F28" s="514"/>
      <c r="G28" s="514"/>
      <c r="H28" s="514"/>
      <c r="I28" s="514"/>
      <c r="J28" s="515"/>
      <c r="K28" s="283"/>
      <c r="L28" s="294"/>
      <c r="M28" s="295" t="s">
        <v>231</v>
      </c>
    </row>
    <row r="29" spans="1:15" ht="50.1" customHeight="1" thickBot="1" x14ac:dyDescent="0.35">
      <c r="A29" s="278"/>
      <c r="B29" s="279"/>
      <c r="C29" s="280"/>
      <c r="D29" s="281"/>
      <c r="E29" s="281"/>
      <c r="F29" s="282"/>
      <c r="G29" s="281"/>
      <c r="H29" s="281"/>
      <c r="I29" s="282"/>
      <c r="J29" s="281"/>
      <c r="K29" s="283"/>
      <c r="L29" s="294"/>
      <c r="M29" s="285"/>
    </row>
    <row r="30" spans="1:15" ht="44.25" thickBot="1" x14ac:dyDescent="0.35">
      <c r="A30" s="251" t="s">
        <v>11</v>
      </c>
      <c r="B30" s="286" t="s">
        <v>12</v>
      </c>
      <c r="C30" s="297" t="s">
        <v>201</v>
      </c>
      <c r="D30" s="298" t="s">
        <v>202</v>
      </c>
      <c r="E30" s="286" t="s">
        <v>203</v>
      </c>
      <c r="F30" s="297" t="s">
        <v>204</v>
      </c>
      <c r="G30" s="298" t="s">
        <v>205</v>
      </c>
      <c r="H30" s="251" t="s">
        <v>206</v>
      </c>
      <c r="I30" s="252" t="s">
        <v>207</v>
      </c>
      <c r="J30" s="254" t="s">
        <v>208</v>
      </c>
      <c r="K30" s="287"/>
      <c r="L30" s="294"/>
      <c r="M30" s="296"/>
    </row>
    <row r="31" spans="1:15" ht="87" x14ac:dyDescent="0.3">
      <c r="A31" s="259">
        <v>8</v>
      </c>
      <c r="B31" s="288" t="s">
        <v>252</v>
      </c>
      <c r="C31" s="200" t="b">
        <v>0</v>
      </c>
      <c r="D31" s="197" t="s">
        <v>211</v>
      </c>
      <c r="E31" s="266" t="s">
        <v>253</v>
      </c>
      <c r="F31" s="129" t="b">
        <v>0</v>
      </c>
      <c r="G31" s="130" t="s">
        <v>213</v>
      </c>
      <c r="H31" s="261" t="s">
        <v>254</v>
      </c>
      <c r="I31" s="168" t="b">
        <v>0</v>
      </c>
      <c r="J31" s="169" t="s">
        <v>215</v>
      </c>
      <c r="K31" s="262"/>
      <c r="L31" s="284"/>
      <c r="M31" s="193"/>
    </row>
    <row r="32" spans="1:15" ht="79.5" customHeight="1" x14ac:dyDescent="0.55000000000000004">
      <c r="A32" s="264"/>
      <c r="B32" s="289" t="s">
        <v>255</v>
      </c>
      <c r="C32" s="200" t="b">
        <v>0</v>
      </c>
      <c r="D32" s="197" t="s">
        <v>217</v>
      </c>
      <c r="E32" s="266" t="s">
        <v>256</v>
      </c>
      <c r="F32" s="129" t="b">
        <v>0</v>
      </c>
      <c r="G32" s="130" t="s">
        <v>219</v>
      </c>
      <c r="H32" s="266" t="s">
        <v>257</v>
      </c>
      <c r="I32" s="129" t="b">
        <v>1</v>
      </c>
      <c r="J32" s="130" t="s">
        <v>221</v>
      </c>
      <c r="K32" s="403" t="str">
        <f>IF(LEN(D35&amp;G35&amp;J35)&gt;0,"Please, resolve errors in columns.",IF(OR('FCM Use'!W20=0,'FCM Use'!X20=0,'FCM Use'!Y20=0),"Please, indicate progress in each column.","Proceed to questions below and then to Implementation and Intergation sheet."))</f>
        <v>Proceed to questions below and then to Implementation and Intergation sheet.</v>
      </c>
      <c r="L32" s="284"/>
      <c r="M32" s="193"/>
      <c r="O32" s="472" t="s">
        <v>7</v>
      </c>
    </row>
    <row r="33" spans="1:15" ht="48" customHeight="1" x14ac:dyDescent="0.4">
      <c r="A33" s="267"/>
      <c r="B33" s="271"/>
      <c r="C33" s="200" t="b">
        <v>0</v>
      </c>
      <c r="D33" s="197" t="s">
        <v>222</v>
      </c>
      <c r="E33" s="266" t="s">
        <v>258</v>
      </c>
      <c r="F33" s="129" t="b">
        <v>0</v>
      </c>
      <c r="G33" s="130" t="s">
        <v>224</v>
      </c>
      <c r="H33" s="266" t="s">
        <v>259</v>
      </c>
      <c r="I33" s="129" t="b">
        <v>0</v>
      </c>
      <c r="J33" s="130" t="s">
        <v>226</v>
      </c>
      <c r="K33" s="262"/>
      <c r="L33" s="284"/>
      <c r="M33" s="193"/>
    </row>
    <row r="34" spans="1:15" ht="58.5" customHeight="1" x14ac:dyDescent="0.5">
      <c r="A34" s="267"/>
      <c r="B34" s="271"/>
      <c r="C34" s="200" t="b">
        <v>1</v>
      </c>
      <c r="D34" s="197" t="s">
        <v>227</v>
      </c>
      <c r="E34" s="266" t="s">
        <v>260</v>
      </c>
      <c r="F34" s="129" t="b">
        <v>1</v>
      </c>
      <c r="G34" s="130" t="s">
        <v>229</v>
      </c>
      <c r="H34" s="266" t="s">
        <v>261</v>
      </c>
      <c r="I34" s="292"/>
      <c r="J34" s="130"/>
      <c r="K34" s="305"/>
      <c r="L34" s="284"/>
      <c r="M34" s="193"/>
    </row>
    <row r="35" spans="1:15" s="138" customFormat="1" ht="51" customHeight="1" x14ac:dyDescent="0.4">
      <c r="A35" s="267"/>
      <c r="B35" s="271"/>
      <c r="C35" s="272"/>
      <c r="D35" s="407" t="str">
        <f>IF(COUNTIF(C31:C34,TRUE)&gt;1,"Error - Please, select only one option.","")</f>
        <v/>
      </c>
      <c r="E35" s="266" t="s">
        <v>262</v>
      </c>
      <c r="F35" s="270"/>
      <c r="G35" s="406" t="str">
        <f>IF(COUNTIF(F31:F34,TRUE)&gt;1,"Error - Please, select only one option.","")</f>
        <v/>
      </c>
      <c r="H35" s="266" t="s">
        <v>263</v>
      </c>
      <c r="I35" s="270"/>
      <c r="J35" s="406" t="str">
        <f>IF(COUNTIF(I30:I33,TRUE)&gt;1,"Error - Please, select only one option.","")</f>
        <v/>
      </c>
      <c r="K35" s="274"/>
      <c r="L35" s="263"/>
      <c r="M35" s="198"/>
      <c r="O35" s="477"/>
    </row>
    <row r="36" spans="1:15" ht="87" x14ac:dyDescent="0.5">
      <c r="A36" s="267"/>
      <c r="B36" s="271"/>
      <c r="C36" s="306"/>
      <c r="D36" s="205"/>
      <c r="E36" s="266" t="s">
        <v>264</v>
      </c>
      <c r="F36" s="292"/>
      <c r="G36" s="130"/>
      <c r="H36" s="266" t="s">
        <v>265</v>
      </c>
      <c r="I36" s="292"/>
      <c r="J36" s="130"/>
      <c r="K36" s="305"/>
      <c r="L36" s="284"/>
      <c r="M36" s="193"/>
    </row>
    <row r="37" spans="1:15" ht="35.25" customHeight="1" x14ac:dyDescent="0.5">
      <c r="A37" s="267"/>
      <c r="B37" s="271"/>
      <c r="C37" s="306"/>
      <c r="D37" s="205"/>
      <c r="E37" s="266" t="s">
        <v>266</v>
      </c>
      <c r="F37" s="292"/>
      <c r="G37" s="130"/>
      <c r="H37" s="266"/>
      <c r="I37" s="292"/>
      <c r="J37" s="130"/>
      <c r="K37" s="305"/>
      <c r="L37" s="284"/>
      <c r="M37" s="193"/>
    </row>
    <row r="38" spans="1:15" ht="44.25" thickBot="1" x14ac:dyDescent="0.55000000000000004">
      <c r="A38" s="267"/>
      <c r="B38" s="271"/>
      <c r="C38" s="306"/>
      <c r="D38" s="307"/>
      <c r="E38" s="266" t="s">
        <v>267</v>
      </c>
      <c r="F38" s="292"/>
      <c r="G38" s="273"/>
      <c r="H38" s="266"/>
      <c r="I38" s="292"/>
      <c r="J38" s="273"/>
      <c r="K38" s="274"/>
      <c r="L38" s="284"/>
      <c r="M38" s="308"/>
    </row>
    <row r="39" spans="1:15" ht="50.1" customHeight="1" x14ac:dyDescent="0.3">
      <c r="A39" s="309"/>
      <c r="B39" s="486" t="s">
        <v>73</v>
      </c>
      <c r="C39" s="496" t="s">
        <v>74</v>
      </c>
      <c r="D39" s="497"/>
      <c r="E39" s="497"/>
      <c r="F39" s="497"/>
      <c r="G39" s="497"/>
      <c r="H39" s="497"/>
      <c r="I39" s="497"/>
      <c r="J39" s="498"/>
      <c r="K39" s="310"/>
      <c r="L39" s="284"/>
      <c r="M39" s="295" t="s">
        <v>231</v>
      </c>
    </row>
    <row r="40" spans="1:15" ht="50.1" customHeight="1" thickBot="1" x14ac:dyDescent="0.35">
      <c r="A40" s="278"/>
      <c r="B40" s="311"/>
      <c r="C40" s="280"/>
      <c r="D40" s="280"/>
      <c r="E40" s="280"/>
      <c r="F40" s="312"/>
      <c r="G40" s="280"/>
      <c r="H40" s="280"/>
      <c r="I40" s="312"/>
      <c r="J40" s="280"/>
      <c r="K40" s="313"/>
      <c r="L40" s="284"/>
      <c r="M40" s="285"/>
    </row>
    <row r="41" spans="1:15" ht="32.25" customHeight="1" thickBot="1" x14ac:dyDescent="0.55000000000000004">
      <c r="A41" s="314"/>
      <c r="B41" s="315" t="s">
        <v>195</v>
      </c>
      <c r="C41" s="316"/>
      <c r="D41" s="314"/>
      <c r="E41" s="314"/>
      <c r="F41" s="316"/>
      <c r="G41" s="314"/>
      <c r="H41" s="314"/>
      <c r="I41" s="316"/>
      <c r="J41" s="317"/>
      <c r="K41" s="188"/>
      <c r="L41" s="284"/>
    </row>
    <row r="42" spans="1:15" ht="96.75" customHeight="1" x14ac:dyDescent="0.55000000000000004">
      <c r="A42" s="318"/>
      <c r="B42" s="487" t="s">
        <v>268</v>
      </c>
      <c r="C42" s="505" t="s">
        <v>74</v>
      </c>
      <c r="D42" s="506"/>
      <c r="E42" s="506"/>
      <c r="F42" s="506"/>
      <c r="G42" s="506"/>
      <c r="H42" s="506"/>
      <c r="I42" s="506"/>
      <c r="J42" s="507"/>
      <c r="K42" s="319"/>
      <c r="L42" s="284"/>
      <c r="O42" s="472" t="s">
        <v>7</v>
      </c>
    </row>
    <row r="43" spans="1:15" ht="36.75" customHeight="1" thickBot="1" x14ac:dyDescent="0.55000000000000004">
      <c r="A43" s="320"/>
      <c r="B43" s="321" t="s">
        <v>197</v>
      </c>
      <c r="C43" s="322"/>
      <c r="D43" s="321"/>
      <c r="E43" s="321"/>
      <c r="F43" s="322"/>
      <c r="G43" s="321"/>
      <c r="H43" s="321"/>
      <c r="I43" s="322"/>
      <c r="J43" s="323"/>
      <c r="K43" s="188"/>
      <c r="L43" s="284"/>
      <c r="M43" s="324"/>
      <c r="N43" s="111"/>
    </row>
    <row r="44" spans="1:15" ht="84.75" customHeight="1" x14ac:dyDescent="0.3">
      <c r="A44" s="325"/>
      <c r="B44" s="488" t="s">
        <v>198</v>
      </c>
      <c r="C44" s="496" t="s">
        <v>74</v>
      </c>
      <c r="D44" s="497"/>
      <c r="E44" s="497"/>
      <c r="F44" s="497"/>
      <c r="G44" s="497"/>
      <c r="H44" s="497"/>
      <c r="I44" s="497"/>
      <c r="J44" s="498"/>
      <c r="K44" s="326"/>
      <c r="L44" s="327"/>
      <c r="M44" s="328"/>
      <c r="N44" s="112"/>
    </row>
    <row r="46" spans="1:15" x14ac:dyDescent="0.5">
      <c r="L46" s="193"/>
      <c r="M46" s="193"/>
    </row>
    <row r="47" spans="1:15" x14ac:dyDescent="0.5">
      <c r="L47" s="193"/>
      <c r="M47" s="193"/>
    </row>
    <row r="48" spans="1:15" ht="30.75" x14ac:dyDescent="0.55000000000000004">
      <c r="A48" s="194"/>
      <c r="B48" s="472" t="s">
        <v>7</v>
      </c>
      <c r="D48" s="105"/>
      <c r="L48" s="193"/>
      <c r="M48" s="193"/>
    </row>
    <row r="49" spans="2:13" x14ac:dyDescent="0.5">
      <c r="B49" s="194"/>
      <c r="D49" s="194"/>
      <c r="L49" s="193"/>
      <c r="M49" s="193"/>
    </row>
    <row r="50" spans="2:13" x14ac:dyDescent="0.5">
      <c r="L50" s="193"/>
      <c r="M50" s="193"/>
    </row>
    <row r="51" spans="2:13" x14ac:dyDescent="0.5">
      <c r="L51" s="193"/>
      <c r="M51" s="193"/>
    </row>
    <row r="52" spans="2:13" x14ac:dyDescent="0.5">
      <c r="L52" s="193"/>
      <c r="M52" s="193"/>
    </row>
    <row r="53" spans="2:13" x14ac:dyDescent="0.5">
      <c r="L53" s="193"/>
      <c r="M53" s="193"/>
    </row>
    <row r="54" spans="2:13" x14ac:dyDescent="0.5">
      <c r="L54" s="193"/>
      <c r="M54" s="193"/>
    </row>
    <row r="55" spans="2:13" x14ac:dyDescent="0.5">
      <c r="L55" s="193"/>
      <c r="M55" s="193"/>
    </row>
    <row r="56" spans="2:13" x14ac:dyDescent="0.5">
      <c r="L56" s="193"/>
      <c r="M56" s="193"/>
    </row>
    <row r="57" spans="2:13" x14ac:dyDescent="0.5">
      <c r="L57" s="193"/>
      <c r="M57" s="193"/>
    </row>
    <row r="58" spans="2:13" x14ac:dyDescent="0.5">
      <c r="L58" s="193"/>
      <c r="M58" s="193"/>
    </row>
    <row r="59" spans="2:13" x14ac:dyDescent="0.5">
      <c r="L59" s="193"/>
      <c r="M59" s="193"/>
    </row>
    <row r="60" spans="2:13" x14ac:dyDescent="0.5">
      <c r="L60" s="193"/>
      <c r="M60" s="193"/>
    </row>
    <row r="61" spans="2:13" x14ac:dyDescent="0.5">
      <c r="L61" s="193"/>
      <c r="M61" s="193"/>
    </row>
  </sheetData>
  <sheetProtection algorithmName="SHA-512" hashValue="IyouQ4YuR3fESzjEw05T9ZEkBj1GPdHOxrsA+iuCVAwLEoB7BaWGwjpHuHGThaiv1WHiqaIFoOCpDPqRlJ8XXg==" saltValue="uW6NX6uuuGqy9hmLyQo98Q==" spinCount="100000" sheet="1" objects="1" scenarios="1"/>
  <mergeCells count="10">
    <mergeCell ref="C44:J44"/>
    <mergeCell ref="C42:J42"/>
    <mergeCell ref="A1:B1"/>
    <mergeCell ref="A3:K3"/>
    <mergeCell ref="A4:K4"/>
    <mergeCell ref="A5:K5"/>
    <mergeCell ref="C39:J39"/>
    <mergeCell ref="C28:J28"/>
    <mergeCell ref="C12:J12"/>
    <mergeCell ref="C20:J20"/>
  </mergeCells>
  <conditionalFormatting sqref="K8 K16 K24 K32">
    <cfRule type="containsText" dxfId="34" priority="3" operator="containsText" text="Please, indicate progress">
      <formula>NOT(ISERROR(SEARCH("Please, indicate progress",K8)))</formula>
    </cfRule>
    <cfRule type="containsText" dxfId="33" priority="5" operator="containsText" text="Proceed to">
      <formula>NOT(ISERROR(SEARCH("Proceed to",K8)))</formula>
    </cfRule>
    <cfRule type="containsText" dxfId="32" priority="7" operator="containsText" text="Please, resolve errors">
      <formula>NOT(ISERROR(SEARCH("Please, resolve errors",K8)))</formula>
    </cfRule>
  </conditionalFormatting>
  <dataValidations count="1">
    <dataValidation type="list" allowBlank="1" showDropDown="1" showInputMessage="1" showErrorMessage="1" sqref="C31:C34 F31:F34 I31:I33 C23:C26 F23:F26 I23:I25 I15:I17 F15:F18 C15:C18 C7:C10 F7:F10 I7:I9" xr:uid="{9488A7DB-E8C1-45FE-B41A-1EB1A9DEE525}">
      <formula1>"TRUE, FALSE"</formula1>
    </dataValidation>
  </dataValidations>
  <pageMargins left="0.70866141732283472" right="0.70866141732283472" top="0.74803149606299213" bottom="0.74803149606299213" header="0.31496062992125984" footer="0.31496062992125984"/>
  <pageSetup scale="49" pageOrder="overThenDown" orientation="landscape" horizontalDpi="300" verticalDpi="360"/>
  <rowBreaks count="2" manualBreakCount="2">
    <brk id="20" max="16383" man="1"/>
    <brk id="39" max="9" man="1"/>
  </rowBreaks>
  <colBreaks count="1" manualBreakCount="1">
    <brk id="5" max="60" man="1"/>
  </colBreaks>
  <drawing r:id="rId1"/>
  <tableParts count="4">
    <tablePart r:id="rId2"/>
    <tablePart r:id="rId3"/>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FCB91-A9AF-4076-8731-CB1DEC23E8C9}">
  <sheetPr codeName="Sheet5">
    <tabColor theme="6"/>
  </sheetPr>
  <dimension ref="A1:T60"/>
  <sheetViews>
    <sheetView showGridLines="0" topLeftCell="A12" zoomScale="70" zoomScaleNormal="70" workbookViewId="0">
      <selection activeCell="B38" sqref="B38"/>
    </sheetView>
  </sheetViews>
  <sheetFormatPr defaultColWidth="9.140625" defaultRowHeight="15" x14ac:dyDescent="0.3"/>
  <cols>
    <col min="1" max="1" width="15.28515625" style="104" customWidth="1"/>
    <col min="2" max="2" width="37" style="104" customWidth="1"/>
    <col min="3" max="3" width="7.7109375" style="104" customWidth="1"/>
    <col min="4" max="4" width="47.28515625" style="104" customWidth="1"/>
    <col min="5" max="5" width="70.7109375" style="104" customWidth="1"/>
    <col min="6" max="6" width="10.7109375" style="104" customWidth="1"/>
    <col min="7" max="7" width="7.7109375" style="104" customWidth="1"/>
    <col min="8" max="8" width="50.7109375" style="104" customWidth="1"/>
    <col min="9" max="9" width="70.7109375" style="104" customWidth="1"/>
    <col min="10" max="10" width="10.7109375" style="104" customWidth="1"/>
    <col min="11" max="11" width="7.7109375" style="104" customWidth="1"/>
    <col min="12" max="12" width="50.7109375" style="104" customWidth="1"/>
    <col min="13" max="13" width="70.7109375" style="104" customWidth="1"/>
    <col min="14" max="14" width="10.7109375" style="104" customWidth="1"/>
    <col min="15" max="15" width="7.7109375" style="104" customWidth="1"/>
    <col min="16" max="16" width="50.7109375" style="104" customWidth="1"/>
    <col min="17" max="17" width="50" style="104" customWidth="1"/>
    <col min="18" max="18" width="7" style="104" customWidth="1"/>
    <col min="19" max="19" width="9.140625" style="104"/>
    <col min="20" max="20" width="9.140625" style="470"/>
    <col min="21" max="16384" width="9.140625" style="104"/>
  </cols>
  <sheetData>
    <row r="1" spans="1:20" ht="39.6" customHeight="1" x14ac:dyDescent="0.3">
      <c r="A1" s="516"/>
      <c r="B1" s="516"/>
      <c r="C1" s="516"/>
      <c r="D1" s="516"/>
      <c r="E1" s="330"/>
      <c r="F1" s="331"/>
      <c r="G1" s="106"/>
      <c r="I1" s="332"/>
      <c r="J1" s="106"/>
      <c r="M1" s="332"/>
      <c r="N1" s="106"/>
      <c r="O1" s="332"/>
      <c r="P1" s="332"/>
      <c r="Q1" s="332"/>
      <c r="R1" s="332"/>
    </row>
    <row r="2" spans="1:20" ht="39.6" customHeight="1" x14ac:dyDescent="0.3">
      <c r="A2" s="330"/>
      <c r="B2" s="330"/>
      <c r="C2" s="330"/>
      <c r="D2" s="330"/>
      <c r="E2" s="330"/>
      <c r="F2" s="330"/>
    </row>
    <row r="3" spans="1:20" ht="42" customHeight="1" x14ac:dyDescent="0.3">
      <c r="A3" s="517" t="s">
        <v>269</v>
      </c>
      <c r="B3" s="518"/>
      <c r="C3" s="518"/>
      <c r="D3" s="518"/>
      <c r="E3" s="518"/>
      <c r="F3" s="518"/>
      <c r="G3" s="518"/>
      <c r="H3" s="518"/>
      <c r="I3" s="518"/>
      <c r="J3" s="518"/>
      <c r="K3" s="518"/>
      <c r="L3" s="518"/>
      <c r="M3" s="518"/>
      <c r="N3" s="518"/>
      <c r="O3" s="518"/>
      <c r="P3" s="518"/>
      <c r="Q3" s="519"/>
      <c r="R3" s="109"/>
    </row>
    <row r="4" spans="1:20" ht="30.75" customHeight="1" x14ac:dyDescent="0.55000000000000004">
      <c r="A4" s="520" t="s">
        <v>9</v>
      </c>
      <c r="B4" s="520"/>
      <c r="C4" s="520"/>
      <c r="D4" s="520"/>
      <c r="E4" s="520"/>
      <c r="F4" s="520"/>
      <c r="G4" s="520"/>
      <c r="H4" s="520"/>
      <c r="I4" s="520"/>
      <c r="J4" s="520"/>
      <c r="K4" s="520"/>
      <c r="L4" s="520"/>
      <c r="M4" s="520"/>
      <c r="N4" s="520"/>
      <c r="O4" s="520"/>
      <c r="P4" s="520"/>
      <c r="Q4" s="520"/>
      <c r="R4" s="109"/>
    </row>
    <row r="5" spans="1:20" ht="27.75" customHeight="1" thickBot="1" x14ac:dyDescent="0.35">
      <c r="A5" s="512" t="s">
        <v>10</v>
      </c>
      <c r="B5" s="512"/>
      <c r="C5" s="512"/>
      <c r="D5" s="512"/>
      <c r="E5" s="512"/>
      <c r="F5" s="512"/>
      <c r="G5" s="512"/>
      <c r="H5" s="512"/>
      <c r="I5" s="512"/>
      <c r="J5" s="512"/>
      <c r="K5" s="512"/>
      <c r="L5" s="512"/>
      <c r="M5" s="512"/>
      <c r="N5" s="512"/>
      <c r="O5" s="512"/>
      <c r="P5" s="512"/>
      <c r="Q5" s="512"/>
      <c r="R5" s="333"/>
    </row>
    <row r="6" spans="1:20" s="342" customFormat="1" ht="65.45" customHeight="1" thickBot="1" x14ac:dyDescent="0.25">
      <c r="A6" s="334" t="s">
        <v>11</v>
      </c>
      <c r="B6" s="334" t="s">
        <v>12</v>
      </c>
      <c r="C6" s="335" t="s">
        <v>270</v>
      </c>
      <c r="D6" s="336" t="s">
        <v>14</v>
      </c>
      <c r="E6" s="337" t="s">
        <v>15</v>
      </c>
      <c r="F6" s="338" t="s">
        <v>271</v>
      </c>
      <c r="G6" s="339" t="s">
        <v>77</v>
      </c>
      <c r="H6" s="336" t="s">
        <v>18</v>
      </c>
      <c r="I6" s="337" t="s">
        <v>272</v>
      </c>
      <c r="J6" s="338" t="s">
        <v>273</v>
      </c>
      <c r="K6" s="339" t="s">
        <v>78</v>
      </c>
      <c r="L6" s="336" t="s">
        <v>22</v>
      </c>
      <c r="M6" s="337" t="s">
        <v>274</v>
      </c>
      <c r="N6" s="338" t="s">
        <v>275</v>
      </c>
      <c r="O6" s="339" t="s">
        <v>79</v>
      </c>
      <c r="P6" s="336" t="s">
        <v>26</v>
      </c>
      <c r="Q6" s="340"/>
      <c r="R6" s="341"/>
      <c r="T6" s="471"/>
    </row>
    <row r="7" spans="1:20" ht="65.25" x14ac:dyDescent="0.4">
      <c r="A7" s="343">
        <v>9</v>
      </c>
      <c r="B7" s="344" t="s">
        <v>276</v>
      </c>
      <c r="C7" s="345" t="s">
        <v>28</v>
      </c>
      <c r="D7" s="346"/>
      <c r="E7" s="347" t="s">
        <v>277</v>
      </c>
      <c r="F7" s="348"/>
      <c r="G7" s="345" t="s">
        <v>28</v>
      </c>
      <c r="H7" s="349"/>
      <c r="I7" s="347" t="s">
        <v>278</v>
      </c>
      <c r="J7" s="350"/>
      <c r="K7" s="345" t="s">
        <v>28</v>
      </c>
      <c r="L7" s="349"/>
      <c r="M7" s="347" t="s">
        <v>279</v>
      </c>
      <c r="N7" s="350"/>
      <c r="O7" s="345" t="s">
        <v>28</v>
      </c>
      <c r="P7" s="351"/>
      <c r="Q7" s="196"/>
      <c r="R7" s="284"/>
    </row>
    <row r="8" spans="1:20" ht="93.75" x14ac:dyDescent="0.55000000000000004">
      <c r="A8" s="352"/>
      <c r="B8" s="353" t="s">
        <v>280</v>
      </c>
      <c r="C8" s="200" t="b">
        <v>0</v>
      </c>
      <c r="D8" s="354" t="s">
        <v>281</v>
      </c>
      <c r="E8" s="355" t="s">
        <v>282</v>
      </c>
      <c r="F8" s="356" t="s">
        <v>33</v>
      </c>
      <c r="G8" s="200" t="b">
        <v>0</v>
      </c>
      <c r="H8" s="354" t="s">
        <v>283</v>
      </c>
      <c r="I8" s="355" t="s">
        <v>284</v>
      </c>
      <c r="J8" s="356" t="s">
        <v>33</v>
      </c>
      <c r="K8" s="200" t="b">
        <v>0</v>
      </c>
      <c r="L8" s="354" t="s">
        <v>285</v>
      </c>
      <c r="M8" s="355" t="s">
        <v>284</v>
      </c>
      <c r="N8" s="356" t="s">
        <v>33</v>
      </c>
      <c r="O8" s="200" t="b">
        <v>0</v>
      </c>
      <c r="P8" s="197" t="s">
        <v>286</v>
      </c>
      <c r="Q8" s="357"/>
      <c r="R8" s="284"/>
      <c r="T8" s="472" t="s">
        <v>7</v>
      </c>
    </row>
    <row r="9" spans="1:20" ht="134.25" customHeight="1" x14ac:dyDescent="0.3">
      <c r="A9" s="352"/>
      <c r="B9" s="358"/>
      <c r="C9" s="137"/>
      <c r="D9" s="408" t="str">
        <f>IF('FCM Use'!F74*('FCM Use'!F75+'FCM Use'!F76+'FCM Use'!F77+'FCM Use'!F78+'FCM Use'!F79),"Error - you have selected statements in 'Not Yet Started' progression level and another progress level. If you have made progression, please unselect the check boxes in the 'Not Yet Started' column.","")</f>
        <v/>
      </c>
      <c r="E9" s="355" t="s">
        <v>287</v>
      </c>
      <c r="F9" s="350"/>
      <c r="G9" s="200" t="b">
        <v>0</v>
      </c>
      <c r="H9" s="197" t="s">
        <v>288</v>
      </c>
      <c r="I9" s="355" t="s">
        <v>289</v>
      </c>
      <c r="J9" s="350"/>
      <c r="K9" s="137"/>
      <c r="L9" s="139"/>
      <c r="M9" s="355" t="s">
        <v>290</v>
      </c>
      <c r="N9" s="350"/>
      <c r="O9" s="137"/>
      <c r="P9" s="139"/>
      <c r="Q9" s="403" t="str">
        <f>IF(LEN(D9)&gt;0,"Please, resolve error in the 'Not Yet Started' column before proceeding to the next Milestone.",IF('FCM Use'!P21=0,"Please mark progression level for this milestone.","Proceed to Milestone 10."))</f>
        <v>Please mark progression level for this milestone.</v>
      </c>
      <c r="R9" s="284"/>
    </row>
    <row r="10" spans="1:20" ht="87" x14ac:dyDescent="0.3">
      <c r="A10" s="352"/>
      <c r="B10" s="359"/>
      <c r="C10" s="137"/>
      <c r="D10" s="139"/>
      <c r="E10" s="355" t="s">
        <v>291</v>
      </c>
      <c r="F10" s="350"/>
      <c r="G10" s="200" t="b">
        <v>0</v>
      </c>
      <c r="H10" s="197" t="s">
        <v>292</v>
      </c>
      <c r="I10" s="355" t="s">
        <v>293</v>
      </c>
      <c r="J10" s="350"/>
      <c r="K10" s="137"/>
      <c r="L10" s="139"/>
      <c r="M10" s="360"/>
      <c r="N10" s="350"/>
      <c r="O10" s="137"/>
      <c r="P10" s="139"/>
      <c r="Q10" s="357"/>
      <c r="R10" s="284"/>
    </row>
    <row r="11" spans="1:20" ht="108.75" x14ac:dyDescent="0.3">
      <c r="A11" s="352"/>
      <c r="B11" s="361"/>
      <c r="C11" s="137"/>
      <c r="D11" s="139"/>
      <c r="E11" s="355" t="s">
        <v>294</v>
      </c>
      <c r="F11" s="350"/>
      <c r="G11" s="137"/>
      <c r="H11" s="139"/>
      <c r="I11" s="355" t="s">
        <v>295</v>
      </c>
      <c r="J11" s="350"/>
      <c r="K11" s="137"/>
      <c r="L11" s="139"/>
      <c r="M11" s="362"/>
      <c r="N11" s="350"/>
      <c r="O11" s="137"/>
      <c r="P11" s="139"/>
      <c r="Q11" s="357"/>
      <c r="R11" s="284"/>
    </row>
    <row r="12" spans="1:20" ht="66" thickBot="1" x14ac:dyDescent="0.35">
      <c r="A12" s="363"/>
      <c r="B12" s="364"/>
      <c r="C12" s="149"/>
      <c r="D12" s="365"/>
      <c r="E12" s="366" t="s">
        <v>296</v>
      </c>
      <c r="F12" s="350"/>
      <c r="G12" s="149"/>
      <c r="H12" s="365"/>
      <c r="I12" s="367"/>
      <c r="J12" s="350"/>
      <c r="K12" s="149"/>
      <c r="L12" s="365"/>
      <c r="M12" s="368"/>
      <c r="N12" s="350"/>
      <c r="O12" s="149"/>
      <c r="P12" s="365"/>
      <c r="Q12" s="357"/>
      <c r="R12" s="284"/>
    </row>
    <row r="13" spans="1:20" ht="76.5" customHeight="1" thickBot="1" x14ac:dyDescent="0.35">
      <c r="A13" s="369"/>
      <c r="B13" s="370" t="s">
        <v>73</v>
      </c>
      <c r="C13" s="496" t="s">
        <v>75</v>
      </c>
      <c r="D13" s="497"/>
      <c r="E13" s="498"/>
      <c r="F13" s="313"/>
      <c r="G13" s="496" t="s">
        <v>75</v>
      </c>
      <c r="H13" s="497"/>
      <c r="I13" s="498"/>
      <c r="J13" s="313"/>
      <c r="K13" s="496" t="s">
        <v>75</v>
      </c>
      <c r="L13" s="497"/>
      <c r="M13" s="498"/>
      <c r="N13" s="313"/>
      <c r="O13" s="496" t="s">
        <v>75</v>
      </c>
      <c r="P13" s="498"/>
      <c r="Q13" s="313"/>
      <c r="R13" s="284"/>
    </row>
    <row r="14" spans="1:20" ht="15.75" customHeight="1" thickBot="1" x14ac:dyDescent="0.35">
      <c r="A14" s="154"/>
      <c r="B14" s="371"/>
      <c r="C14" s="372"/>
      <c r="D14" s="372"/>
      <c r="E14" s="372"/>
      <c r="F14" s="313"/>
      <c r="G14" s="372"/>
      <c r="H14" s="372"/>
      <c r="I14" s="372"/>
      <c r="J14" s="313"/>
      <c r="K14" s="372"/>
      <c r="L14" s="372"/>
      <c r="M14" s="372"/>
      <c r="N14" s="313"/>
      <c r="O14" s="372"/>
      <c r="P14" s="372"/>
      <c r="Q14" s="313"/>
      <c r="R14" s="284"/>
    </row>
    <row r="15" spans="1:20" ht="66.599999999999994" customHeight="1" thickBot="1" x14ac:dyDescent="0.35">
      <c r="A15" s="334" t="s">
        <v>11</v>
      </c>
      <c r="B15" s="373" t="s">
        <v>12</v>
      </c>
      <c r="C15" s="339" t="s">
        <v>76</v>
      </c>
      <c r="D15" s="336" t="s">
        <v>14</v>
      </c>
      <c r="E15" s="337" t="s">
        <v>15</v>
      </c>
      <c r="F15" s="338" t="s">
        <v>271</v>
      </c>
      <c r="G15" s="339" t="s">
        <v>77</v>
      </c>
      <c r="H15" s="336" t="s">
        <v>18</v>
      </c>
      <c r="I15" s="337" t="s">
        <v>272</v>
      </c>
      <c r="J15" s="338" t="s">
        <v>273</v>
      </c>
      <c r="K15" s="339" t="s">
        <v>78</v>
      </c>
      <c r="L15" s="336" t="s">
        <v>22</v>
      </c>
      <c r="M15" s="337" t="s">
        <v>274</v>
      </c>
      <c r="N15" s="338" t="s">
        <v>275</v>
      </c>
      <c r="O15" s="374" t="s">
        <v>79</v>
      </c>
      <c r="P15" s="375" t="s">
        <v>26</v>
      </c>
      <c r="Q15" s="340"/>
      <c r="R15" s="284"/>
    </row>
    <row r="16" spans="1:20" ht="65.25" x14ac:dyDescent="0.4">
      <c r="A16" s="343">
        <v>10</v>
      </c>
      <c r="B16" s="376" t="s">
        <v>297</v>
      </c>
      <c r="C16" s="203"/>
      <c r="D16" s="199"/>
      <c r="E16" s="377" t="s">
        <v>298</v>
      </c>
      <c r="F16" s="378"/>
      <c r="G16" s="379"/>
      <c r="H16" s="380" t="s">
        <v>298</v>
      </c>
      <c r="I16" s="377" t="s">
        <v>298</v>
      </c>
      <c r="J16" s="378"/>
      <c r="K16" s="379"/>
      <c r="L16" s="380" t="s">
        <v>298</v>
      </c>
      <c r="M16" s="377" t="s">
        <v>298</v>
      </c>
      <c r="N16" s="378"/>
      <c r="O16" s="137"/>
      <c r="P16" s="381" t="s">
        <v>298</v>
      </c>
      <c r="Q16" s="382"/>
      <c r="R16" s="284"/>
    </row>
    <row r="17" spans="1:20" ht="112.5" x14ac:dyDescent="0.55000000000000004">
      <c r="A17" s="352"/>
      <c r="B17" s="383" t="s">
        <v>299</v>
      </c>
      <c r="C17" s="200" t="b">
        <v>0</v>
      </c>
      <c r="D17" s="197" t="s">
        <v>300</v>
      </c>
      <c r="E17" s="355" t="s">
        <v>301</v>
      </c>
      <c r="F17" s="356" t="s">
        <v>33</v>
      </c>
      <c r="G17" s="200" t="b">
        <v>0</v>
      </c>
      <c r="H17" s="197" t="s">
        <v>302</v>
      </c>
      <c r="I17" s="355" t="s">
        <v>303</v>
      </c>
      <c r="J17" s="356" t="s">
        <v>33</v>
      </c>
      <c r="K17" s="200" t="b">
        <v>0</v>
      </c>
      <c r="L17" s="197" t="s">
        <v>304</v>
      </c>
      <c r="M17" s="355" t="s">
        <v>305</v>
      </c>
      <c r="N17" s="356" t="s">
        <v>33</v>
      </c>
      <c r="O17" s="200" t="b">
        <v>0</v>
      </c>
      <c r="P17" s="197" t="s">
        <v>306</v>
      </c>
      <c r="Q17" s="357"/>
      <c r="R17" s="284"/>
      <c r="T17" s="472" t="s">
        <v>7</v>
      </c>
    </row>
    <row r="18" spans="1:20" ht="96" customHeight="1" x14ac:dyDescent="0.4">
      <c r="A18" s="352"/>
      <c r="B18" s="384"/>
      <c r="C18" s="137"/>
      <c r="D18" s="408" t="str">
        <f>IF('FCM Use'!F80*('FCM Use'!F82+'FCM Use'!F83+'FCM Use'!F81+'FCM Use'!F85+'FCM Use'!F84+'FCM Use'!F86+'FCM Use'!F87),"Error - you have selected statements in 'Not Yet Started' progression level and another progress level. If you have made progression, please unselect the check boxes in the 'Not Yet Started' column.","")</f>
        <v/>
      </c>
      <c r="E18" s="355" t="s">
        <v>307</v>
      </c>
      <c r="F18" s="350"/>
      <c r="G18" s="137"/>
      <c r="H18" s="138"/>
      <c r="I18" s="355" t="s">
        <v>308</v>
      </c>
      <c r="J18" s="350"/>
      <c r="K18" s="137"/>
      <c r="L18" s="138"/>
      <c r="M18" s="355" t="s">
        <v>309</v>
      </c>
      <c r="N18" s="350"/>
      <c r="O18" s="200" t="b">
        <v>0</v>
      </c>
      <c r="P18" s="197" t="s">
        <v>310</v>
      </c>
      <c r="Q18" s="403" t="str">
        <f>IF(LEN(D18)&gt;0,"Please, resolve error in the 'Not Yet Started' column before proceeding to the next Milestone.",IF('FCM Use'!P22=0,"Please mark progression level for this milestone.","Proceed to Milestone 11."))</f>
        <v>Please mark progression level for this milestone.</v>
      </c>
      <c r="R18" s="284"/>
    </row>
    <row r="19" spans="1:20" ht="108.75" x14ac:dyDescent="0.4">
      <c r="A19" s="352"/>
      <c r="B19" s="359"/>
      <c r="C19" s="137"/>
      <c r="D19" s="139"/>
      <c r="E19" s="355" t="s">
        <v>311</v>
      </c>
      <c r="F19" s="350"/>
      <c r="G19" s="137"/>
      <c r="H19" s="381" t="s">
        <v>312</v>
      </c>
      <c r="I19" s="385" t="s">
        <v>313</v>
      </c>
      <c r="J19" s="350"/>
      <c r="K19" s="137"/>
      <c r="L19" s="381" t="s">
        <v>312</v>
      </c>
      <c r="M19" s="355" t="s">
        <v>314</v>
      </c>
      <c r="N19" s="350"/>
      <c r="O19" s="137"/>
      <c r="P19" s="197"/>
      <c r="Q19" s="357"/>
      <c r="R19" s="284"/>
    </row>
    <row r="20" spans="1:20" ht="152.25" x14ac:dyDescent="0.3">
      <c r="A20" s="352"/>
      <c r="B20" s="361"/>
      <c r="C20" s="137"/>
      <c r="D20" s="308"/>
      <c r="E20" s="355" t="s">
        <v>315</v>
      </c>
      <c r="F20" s="350"/>
      <c r="G20" s="200" t="b">
        <v>0</v>
      </c>
      <c r="H20" s="197" t="s">
        <v>316</v>
      </c>
      <c r="I20" s="355" t="s">
        <v>317</v>
      </c>
      <c r="J20" s="350"/>
      <c r="K20" s="200" t="b">
        <v>0</v>
      </c>
      <c r="L20" s="197" t="s">
        <v>318</v>
      </c>
      <c r="M20" s="355" t="s">
        <v>319</v>
      </c>
      <c r="N20" s="350"/>
      <c r="O20" s="137"/>
      <c r="P20" s="197"/>
      <c r="Q20" s="357"/>
      <c r="R20" s="284"/>
    </row>
    <row r="21" spans="1:20" ht="87" x14ac:dyDescent="0.4">
      <c r="A21" s="352"/>
      <c r="B21" s="361"/>
      <c r="C21" s="137"/>
      <c r="D21" s="308"/>
      <c r="E21" s="355" t="s">
        <v>320</v>
      </c>
      <c r="F21" s="350"/>
      <c r="G21" s="200" t="b">
        <v>0</v>
      </c>
      <c r="H21" s="197" t="s">
        <v>321</v>
      </c>
      <c r="I21" s="355" t="s">
        <v>322</v>
      </c>
      <c r="J21" s="350"/>
      <c r="K21" s="137"/>
      <c r="L21" s="138"/>
      <c r="M21" s="355"/>
      <c r="N21" s="350"/>
      <c r="O21" s="137"/>
      <c r="P21" s="139"/>
      <c r="Q21" s="357"/>
      <c r="R21" s="284"/>
    </row>
    <row r="22" spans="1:20" ht="66" thickBot="1" x14ac:dyDescent="0.45">
      <c r="A22" s="363"/>
      <c r="B22" s="364"/>
      <c r="C22" s="149"/>
      <c r="D22" s="386"/>
      <c r="E22" s="366" t="s">
        <v>319</v>
      </c>
      <c r="F22" s="350"/>
      <c r="G22" s="149"/>
      <c r="H22" s="387"/>
      <c r="I22" s="366"/>
      <c r="J22" s="350"/>
      <c r="K22" s="149"/>
      <c r="L22" s="150"/>
      <c r="M22" s="368"/>
      <c r="N22" s="350"/>
      <c r="O22" s="149"/>
      <c r="P22" s="365"/>
      <c r="Q22" s="357"/>
      <c r="R22" s="284"/>
    </row>
    <row r="23" spans="1:20" ht="75" customHeight="1" thickBot="1" x14ac:dyDescent="0.35">
      <c r="A23" s="369"/>
      <c r="B23" s="370" t="s">
        <v>73</v>
      </c>
      <c r="C23" s="496" t="s">
        <v>75</v>
      </c>
      <c r="D23" s="497"/>
      <c r="E23" s="498"/>
      <c r="F23" s="313"/>
      <c r="G23" s="496" t="s">
        <v>75</v>
      </c>
      <c r="H23" s="497"/>
      <c r="I23" s="498"/>
      <c r="J23" s="313"/>
      <c r="K23" s="496" t="s">
        <v>75</v>
      </c>
      <c r="L23" s="497"/>
      <c r="M23" s="498"/>
      <c r="N23" s="313"/>
      <c r="O23" s="496" t="s">
        <v>75</v>
      </c>
      <c r="P23" s="498"/>
      <c r="Q23" s="313"/>
      <c r="R23" s="284"/>
    </row>
    <row r="24" spans="1:20" ht="19.5" customHeight="1" thickBot="1" x14ac:dyDescent="0.35">
      <c r="A24" s="154"/>
      <c r="B24" s="371"/>
      <c r="C24" s="372"/>
      <c r="D24" s="372"/>
      <c r="E24" s="372"/>
      <c r="F24" s="313"/>
      <c r="G24" s="372"/>
      <c r="H24" s="372"/>
      <c r="I24" s="372"/>
      <c r="J24" s="313"/>
      <c r="K24" s="372"/>
      <c r="L24" s="372"/>
      <c r="M24" s="372"/>
      <c r="N24" s="313"/>
      <c r="O24" s="372"/>
      <c r="P24" s="372"/>
      <c r="Q24" s="313"/>
      <c r="R24" s="284"/>
    </row>
    <row r="25" spans="1:20" ht="66.599999999999994" customHeight="1" thickBot="1" x14ac:dyDescent="0.35">
      <c r="A25" s="334" t="s">
        <v>11</v>
      </c>
      <c r="B25" s="373" t="s">
        <v>12</v>
      </c>
      <c r="C25" s="339" t="s">
        <v>76</v>
      </c>
      <c r="D25" s="336" t="s">
        <v>14</v>
      </c>
      <c r="E25" s="337" t="s">
        <v>15</v>
      </c>
      <c r="F25" s="338" t="s">
        <v>271</v>
      </c>
      <c r="G25" s="339" t="s">
        <v>77</v>
      </c>
      <c r="H25" s="336" t="s">
        <v>18</v>
      </c>
      <c r="I25" s="337" t="s">
        <v>272</v>
      </c>
      <c r="J25" s="338" t="s">
        <v>273</v>
      </c>
      <c r="K25" s="339" t="s">
        <v>78</v>
      </c>
      <c r="L25" s="336" t="s">
        <v>22</v>
      </c>
      <c r="M25" s="337" t="s">
        <v>274</v>
      </c>
      <c r="N25" s="338" t="s">
        <v>275</v>
      </c>
      <c r="O25" s="374" t="s">
        <v>79</v>
      </c>
      <c r="P25" s="388" t="s">
        <v>26</v>
      </c>
      <c r="Q25" s="340"/>
      <c r="R25" s="284"/>
    </row>
    <row r="26" spans="1:20" ht="21.75" x14ac:dyDescent="0.4">
      <c r="A26" s="343">
        <v>11</v>
      </c>
      <c r="B26" s="376" t="s">
        <v>323</v>
      </c>
      <c r="C26" s="379"/>
      <c r="D26" s="199"/>
      <c r="E26" s="377" t="s">
        <v>324</v>
      </c>
      <c r="F26" s="378"/>
      <c r="G26" s="379"/>
      <c r="H26" s="380" t="s">
        <v>324</v>
      </c>
      <c r="I26" s="377" t="s">
        <v>324</v>
      </c>
      <c r="J26" s="378"/>
      <c r="K26" s="379"/>
      <c r="L26" s="380" t="s">
        <v>324</v>
      </c>
      <c r="M26" s="377" t="s">
        <v>324</v>
      </c>
      <c r="N26" s="378"/>
      <c r="O26" s="137"/>
      <c r="P26" s="389" t="s">
        <v>324</v>
      </c>
      <c r="Q26" s="382"/>
      <c r="R26" s="284"/>
    </row>
    <row r="27" spans="1:20" ht="130.5" x14ac:dyDescent="0.3">
      <c r="A27" s="352"/>
      <c r="B27" s="383" t="s">
        <v>325</v>
      </c>
      <c r="C27" s="200" t="b">
        <v>0</v>
      </c>
      <c r="D27" s="197" t="s">
        <v>326</v>
      </c>
      <c r="E27" s="355" t="s">
        <v>327</v>
      </c>
      <c r="F27" s="356" t="s">
        <v>33</v>
      </c>
      <c r="G27" s="200" t="b">
        <v>0</v>
      </c>
      <c r="H27" s="197" t="s">
        <v>328</v>
      </c>
      <c r="I27" s="355" t="s">
        <v>329</v>
      </c>
      <c r="J27" s="356" t="s">
        <v>33</v>
      </c>
      <c r="K27" s="200" t="b">
        <v>0</v>
      </c>
      <c r="L27" s="197" t="s">
        <v>330</v>
      </c>
      <c r="M27" s="355" t="s">
        <v>331</v>
      </c>
      <c r="N27" s="356" t="s">
        <v>33</v>
      </c>
      <c r="O27" s="200" t="b">
        <v>0</v>
      </c>
      <c r="P27" s="354" t="s">
        <v>332</v>
      </c>
      <c r="Q27" s="357"/>
      <c r="R27" s="284"/>
    </row>
    <row r="28" spans="1:20" ht="127.5" customHeight="1" x14ac:dyDescent="0.55000000000000004">
      <c r="A28" s="390"/>
      <c r="B28" s="384"/>
      <c r="C28" s="137"/>
      <c r="D28" s="408" t="str">
        <f>IF('FCM Use'!F88*('FCM Use'!F89+'FCM Use'!F90+'FCM Use'!F91+'FCM Use'!F92+'FCM Use'!F93+'FCM Use'!F94+'FCM Use'!F95+'FCM Use'!F96+'FCM Use'!F97+'FCM Use'!F98+'FCM Use'!F99+'FCM Use'!F100+'FCM Use'!F101+'FCM Use'!F102+'FCM Use'!F103+'FCM Use'!F104),"Error - you have selected statements in 'Not Yet Started' progression level and another progress level. If you have made progression, please unselect the check boxes in the 'Not Yet Started' column.","")</f>
        <v/>
      </c>
      <c r="E28" s="355" t="s">
        <v>333</v>
      </c>
      <c r="F28" s="350"/>
      <c r="G28" s="200" t="b">
        <v>0</v>
      </c>
      <c r="H28" s="197" t="s">
        <v>334</v>
      </c>
      <c r="I28" s="355" t="s">
        <v>335</v>
      </c>
      <c r="J28" s="350"/>
      <c r="K28" s="200" t="b">
        <v>0</v>
      </c>
      <c r="L28" s="197" t="s">
        <v>336</v>
      </c>
      <c r="M28" s="355" t="s">
        <v>337</v>
      </c>
      <c r="N28" s="350"/>
      <c r="O28" s="200" t="b">
        <v>0</v>
      </c>
      <c r="P28" s="354" t="s">
        <v>338</v>
      </c>
      <c r="Q28" s="404" t="str">
        <f>IF(LEN(D28)&gt;0,"Please, resolve error in the 'Not Yet Started' column before proceeding to the next Milestone.",IF('FCM Use'!P23=0,"Please mark progression level for this milestone.","Proceed to questions below and then to Snapshot and Roadmap sheet."))</f>
        <v>Please mark progression level for this milestone.</v>
      </c>
      <c r="R28" s="284"/>
      <c r="T28" s="472" t="s">
        <v>7</v>
      </c>
    </row>
    <row r="29" spans="1:20" ht="87" x14ac:dyDescent="0.4">
      <c r="A29" s="390"/>
      <c r="B29" s="359"/>
      <c r="C29" s="137"/>
      <c r="D29" s="193"/>
      <c r="E29" s="355" t="s">
        <v>339</v>
      </c>
      <c r="F29" s="350"/>
      <c r="G29" s="200" t="b">
        <v>0</v>
      </c>
      <c r="H29" s="197" t="s">
        <v>340</v>
      </c>
      <c r="I29" s="355" t="s">
        <v>341</v>
      </c>
      <c r="J29" s="350"/>
      <c r="K29" s="200" t="b">
        <v>0</v>
      </c>
      <c r="L29" s="197" t="s">
        <v>342</v>
      </c>
      <c r="M29" s="355" t="s">
        <v>343</v>
      </c>
      <c r="N29" s="350"/>
      <c r="O29" s="137"/>
      <c r="P29" s="391"/>
      <c r="Q29" s="196"/>
      <c r="R29" s="284"/>
    </row>
    <row r="30" spans="1:20" ht="87" x14ac:dyDescent="0.4">
      <c r="A30" s="390"/>
      <c r="B30" s="384"/>
      <c r="C30" s="137"/>
      <c r="D30" s="193"/>
      <c r="E30" s="355" t="s">
        <v>344</v>
      </c>
      <c r="F30" s="350"/>
      <c r="G30" s="137"/>
      <c r="H30" s="139"/>
      <c r="I30" s="355" t="s">
        <v>343</v>
      </c>
      <c r="J30" s="350"/>
      <c r="K30" s="200" t="b">
        <v>0</v>
      </c>
      <c r="L30" s="197" t="s">
        <v>345</v>
      </c>
      <c r="M30" s="355" t="s">
        <v>346</v>
      </c>
      <c r="N30" s="350"/>
      <c r="O30" s="137"/>
      <c r="P30" s="391"/>
      <c r="Q30" s="196"/>
      <c r="R30" s="284"/>
    </row>
    <row r="31" spans="1:20" ht="108.75" x14ac:dyDescent="0.4">
      <c r="A31" s="390"/>
      <c r="B31" s="384"/>
      <c r="C31" s="137"/>
      <c r="D31" s="193"/>
      <c r="E31" s="360"/>
      <c r="F31" s="350"/>
      <c r="G31" s="137"/>
      <c r="H31" s="139"/>
      <c r="I31" s="355" t="s">
        <v>346</v>
      </c>
      <c r="J31" s="350"/>
      <c r="K31" s="200" t="b">
        <v>0</v>
      </c>
      <c r="L31" s="197" t="s">
        <v>347</v>
      </c>
      <c r="M31" s="355"/>
      <c r="N31" s="350"/>
      <c r="O31" s="137"/>
      <c r="P31" s="391"/>
      <c r="Q31" s="196"/>
      <c r="R31" s="284"/>
    </row>
    <row r="32" spans="1:20" ht="21.75" x14ac:dyDescent="0.4">
      <c r="A32" s="390"/>
      <c r="B32" s="384"/>
      <c r="C32" s="137"/>
      <c r="D32" s="193"/>
      <c r="E32" s="360"/>
      <c r="F32" s="350"/>
      <c r="G32" s="137"/>
      <c r="H32" s="139"/>
      <c r="I32" s="385" t="s">
        <v>348</v>
      </c>
      <c r="J32" s="350"/>
      <c r="K32" s="137"/>
      <c r="L32" s="381" t="s">
        <v>348</v>
      </c>
      <c r="M32" s="385" t="s">
        <v>348</v>
      </c>
      <c r="N32" s="350"/>
      <c r="O32" s="137"/>
      <c r="P32" s="392" t="s">
        <v>348</v>
      </c>
      <c r="Q32" s="382"/>
      <c r="R32" s="284"/>
    </row>
    <row r="33" spans="1:20" ht="87" x14ac:dyDescent="0.3">
      <c r="A33" s="390"/>
      <c r="B33" s="361"/>
      <c r="C33" s="137"/>
      <c r="D33" s="193"/>
      <c r="E33" s="360"/>
      <c r="F33" s="350"/>
      <c r="G33" s="137"/>
      <c r="H33" s="139"/>
      <c r="I33" s="355" t="s">
        <v>349</v>
      </c>
      <c r="J33" s="350"/>
      <c r="K33" s="200" t="b">
        <v>0</v>
      </c>
      <c r="L33" s="197" t="s">
        <v>350</v>
      </c>
      <c r="M33" s="355" t="s">
        <v>351</v>
      </c>
      <c r="N33" s="350"/>
      <c r="O33" s="200" t="b">
        <v>0</v>
      </c>
      <c r="P33" s="354" t="s">
        <v>352</v>
      </c>
      <c r="Q33" s="357"/>
      <c r="R33" s="284"/>
    </row>
    <row r="34" spans="1:20" ht="87" x14ac:dyDescent="0.3">
      <c r="A34" s="390"/>
      <c r="B34" s="361"/>
      <c r="C34" s="137"/>
      <c r="D34" s="193"/>
      <c r="E34" s="360"/>
      <c r="F34" s="350"/>
      <c r="G34" s="137"/>
      <c r="H34" s="139"/>
      <c r="I34" s="360"/>
      <c r="J34" s="350"/>
      <c r="K34" s="200" t="b">
        <v>0</v>
      </c>
      <c r="L34" s="197" t="s">
        <v>353</v>
      </c>
      <c r="M34" s="355" t="s">
        <v>354</v>
      </c>
      <c r="N34" s="350"/>
      <c r="O34" s="200" t="b">
        <v>0</v>
      </c>
      <c r="P34" s="354" t="s">
        <v>355</v>
      </c>
      <c r="Q34" s="357"/>
      <c r="R34" s="284"/>
    </row>
    <row r="35" spans="1:20" ht="87" x14ac:dyDescent="0.3">
      <c r="A35" s="390"/>
      <c r="B35" s="361"/>
      <c r="C35" s="137"/>
      <c r="D35" s="193"/>
      <c r="E35" s="360"/>
      <c r="F35" s="350"/>
      <c r="G35" s="137"/>
      <c r="H35" s="139"/>
      <c r="I35" s="360"/>
      <c r="J35" s="350"/>
      <c r="K35" s="133"/>
      <c r="L35" s="139"/>
      <c r="M35" s="355" t="s">
        <v>356</v>
      </c>
      <c r="N35" s="350"/>
      <c r="O35" s="200" t="b">
        <v>0</v>
      </c>
      <c r="P35" s="354" t="s">
        <v>357</v>
      </c>
      <c r="Q35" s="357"/>
      <c r="R35" s="284"/>
    </row>
    <row r="36" spans="1:20" ht="65.25" x14ac:dyDescent="0.3">
      <c r="A36" s="390"/>
      <c r="B36" s="361"/>
      <c r="C36" s="137"/>
      <c r="D36" s="193"/>
      <c r="E36" s="360"/>
      <c r="F36" s="350"/>
      <c r="G36" s="137"/>
      <c r="H36" s="139"/>
      <c r="I36" s="360"/>
      <c r="J36" s="350"/>
      <c r="K36" s="137"/>
      <c r="L36" s="139"/>
      <c r="M36" s="355" t="s">
        <v>358</v>
      </c>
      <c r="N36" s="350"/>
      <c r="O36" s="200" t="b">
        <v>0</v>
      </c>
      <c r="P36" s="354" t="s">
        <v>359</v>
      </c>
      <c r="Q36" s="357"/>
      <c r="R36" s="284"/>
    </row>
    <row r="37" spans="1:20" ht="44.25" thickBot="1" x14ac:dyDescent="0.35">
      <c r="A37" s="390"/>
      <c r="B37" s="361"/>
      <c r="C37" s="137"/>
      <c r="D37" s="308"/>
      <c r="E37" s="360"/>
      <c r="F37" s="350"/>
      <c r="G37" s="149"/>
      <c r="H37" s="365"/>
      <c r="I37" s="367"/>
      <c r="J37" s="350"/>
      <c r="K37" s="149"/>
      <c r="L37" s="365"/>
      <c r="M37" s="366" t="s">
        <v>360</v>
      </c>
      <c r="N37" s="350"/>
      <c r="O37" s="149"/>
      <c r="P37" s="393"/>
      <c r="Q37" s="357"/>
      <c r="R37" s="284"/>
    </row>
    <row r="38" spans="1:20" ht="74.25" customHeight="1" thickBot="1" x14ac:dyDescent="0.35">
      <c r="A38" s="369"/>
      <c r="B38" s="370" t="s">
        <v>73</v>
      </c>
      <c r="C38" s="496" t="s">
        <v>75</v>
      </c>
      <c r="D38" s="497"/>
      <c r="E38" s="498"/>
      <c r="F38" s="313"/>
      <c r="G38" s="496" t="s">
        <v>75</v>
      </c>
      <c r="H38" s="497"/>
      <c r="I38" s="498"/>
      <c r="J38" s="313"/>
      <c r="K38" s="496" t="s">
        <v>75</v>
      </c>
      <c r="L38" s="497"/>
      <c r="M38" s="498"/>
      <c r="N38" s="313"/>
      <c r="O38" s="496" t="s">
        <v>75</v>
      </c>
      <c r="P38" s="498"/>
      <c r="Q38" s="313"/>
      <c r="R38" s="284"/>
    </row>
    <row r="39" spans="1:20" ht="17.25" customHeight="1" thickBot="1" x14ac:dyDescent="0.35">
      <c r="A39" s="154"/>
      <c r="B39" s="371"/>
      <c r="C39" s="372"/>
      <c r="D39" s="372"/>
      <c r="E39" s="372"/>
      <c r="F39" s="313"/>
      <c r="G39" s="372"/>
      <c r="H39" s="372"/>
      <c r="I39" s="372"/>
      <c r="J39" s="313"/>
      <c r="K39" s="372"/>
      <c r="L39" s="372"/>
      <c r="M39" s="372"/>
      <c r="N39" s="313"/>
      <c r="O39" s="372"/>
      <c r="P39" s="372"/>
      <c r="Q39" s="313"/>
      <c r="R39" s="284"/>
    </row>
    <row r="40" spans="1:20" ht="30.75" customHeight="1" thickBot="1" x14ac:dyDescent="0.5">
      <c r="A40" s="394"/>
      <c r="B40" s="395" t="s">
        <v>195</v>
      </c>
      <c r="C40" s="396"/>
      <c r="D40" s="396"/>
      <c r="E40" s="397"/>
      <c r="F40" s="196"/>
      <c r="G40" s="196"/>
      <c r="H40" s="196"/>
      <c r="I40" s="196"/>
      <c r="J40" s="196"/>
      <c r="K40" s="196"/>
      <c r="L40" s="196"/>
      <c r="M40" s="196"/>
      <c r="N40" s="196"/>
      <c r="O40" s="196"/>
      <c r="P40" s="196"/>
      <c r="Q40" s="196"/>
      <c r="R40" s="284"/>
    </row>
    <row r="41" spans="1:20" ht="198" customHeight="1" thickBot="1" x14ac:dyDescent="0.6">
      <c r="A41" s="398"/>
      <c r="B41" s="493" t="s">
        <v>196</v>
      </c>
      <c r="C41" s="496" t="s">
        <v>74</v>
      </c>
      <c r="D41" s="497"/>
      <c r="E41" s="498"/>
      <c r="F41" s="196"/>
      <c r="G41" s="196"/>
      <c r="H41" s="196"/>
      <c r="I41" s="196"/>
      <c r="J41" s="196"/>
      <c r="K41" s="196"/>
      <c r="L41" s="196"/>
      <c r="M41" s="196"/>
      <c r="N41" s="196"/>
      <c r="O41" s="196"/>
      <c r="P41" s="196"/>
      <c r="Q41" s="196"/>
      <c r="R41" s="284"/>
      <c r="T41" s="472" t="s">
        <v>7</v>
      </c>
    </row>
    <row r="42" spans="1:20" ht="30.75" customHeight="1" thickBot="1" x14ac:dyDescent="0.5">
      <c r="A42" s="394"/>
      <c r="B42" s="396" t="s">
        <v>197</v>
      </c>
      <c r="C42" s="396"/>
      <c r="D42" s="396"/>
      <c r="E42" s="397"/>
      <c r="F42" s="196"/>
      <c r="G42" s="196"/>
      <c r="H42" s="196"/>
      <c r="I42" s="196"/>
      <c r="J42" s="196"/>
      <c r="K42" s="196"/>
      <c r="L42" s="196"/>
      <c r="M42" s="196"/>
      <c r="N42" s="196"/>
      <c r="O42" s="196"/>
      <c r="P42" s="196"/>
      <c r="Q42" s="196"/>
      <c r="R42" s="284"/>
    </row>
    <row r="43" spans="1:20" ht="175.5" customHeight="1" thickBot="1" x14ac:dyDescent="0.35">
      <c r="A43" s="399"/>
      <c r="B43" s="492" t="s">
        <v>198</v>
      </c>
      <c r="C43" s="496" t="s">
        <v>74</v>
      </c>
      <c r="D43" s="497"/>
      <c r="E43" s="498"/>
      <c r="F43" s="196"/>
      <c r="G43" s="196"/>
      <c r="H43" s="196"/>
      <c r="I43" s="196"/>
      <c r="J43" s="196"/>
      <c r="K43" s="196"/>
      <c r="L43" s="196"/>
      <c r="M43" s="196"/>
      <c r="N43" s="196"/>
      <c r="O43" s="196"/>
      <c r="P43" s="196"/>
      <c r="Q43" s="196"/>
      <c r="R43" s="327"/>
    </row>
    <row r="45" spans="1:20" ht="18" x14ac:dyDescent="0.3">
      <c r="P45" s="193"/>
      <c r="Q45" s="193"/>
      <c r="R45" s="193"/>
    </row>
    <row r="46" spans="1:20" ht="18" x14ac:dyDescent="0.3">
      <c r="P46" s="193"/>
      <c r="Q46" s="193"/>
      <c r="R46" s="193"/>
    </row>
    <row r="47" spans="1:20" ht="30.75" x14ac:dyDescent="0.55000000000000004">
      <c r="A47" s="194"/>
      <c r="B47" s="472" t="s">
        <v>7</v>
      </c>
      <c r="D47" s="105"/>
      <c r="P47" s="193"/>
      <c r="Q47" s="193"/>
      <c r="R47" s="193"/>
    </row>
    <row r="48" spans="1:20" ht="22.5" x14ac:dyDescent="0.4">
      <c r="B48" s="194"/>
      <c r="C48" s="194"/>
      <c r="D48" s="194"/>
      <c r="P48" s="193"/>
      <c r="Q48" s="193"/>
      <c r="R48" s="193"/>
    </row>
    <row r="49" spans="16:18" ht="18" x14ac:dyDescent="0.3">
      <c r="P49" s="193"/>
      <c r="Q49" s="193"/>
      <c r="R49" s="193"/>
    </row>
    <row r="50" spans="16:18" ht="18" x14ac:dyDescent="0.3">
      <c r="P50" s="193"/>
      <c r="Q50" s="193"/>
      <c r="R50" s="193"/>
    </row>
    <row r="51" spans="16:18" ht="18" x14ac:dyDescent="0.3">
      <c r="P51" s="193"/>
      <c r="Q51" s="193"/>
      <c r="R51" s="193"/>
    </row>
    <row r="52" spans="16:18" ht="18" x14ac:dyDescent="0.3">
      <c r="P52" s="193"/>
      <c r="Q52" s="193"/>
      <c r="R52" s="193"/>
    </row>
    <row r="53" spans="16:18" ht="18" x14ac:dyDescent="0.3">
      <c r="P53" s="193"/>
      <c r="Q53" s="193"/>
      <c r="R53" s="193"/>
    </row>
    <row r="54" spans="16:18" ht="18" x14ac:dyDescent="0.3">
      <c r="P54" s="193"/>
      <c r="Q54" s="193"/>
      <c r="R54" s="193"/>
    </row>
    <row r="55" spans="16:18" ht="18" x14ac:dyDescent="0.3">
      <c r="P55" s="193"/>
      <c r="Q55" s="193"/>
      <c r="R55" s="193"/>
    </row>
    <row r="56" spans="16:18" ht="18" x14ac:dyDescent="0.3">
      <c r="P56" s="193"/>
      <c r="Q56" s="193"/>
      <c r="R56" s="193"/>
    </row>
    <row r="57" spans="16:18" ht="18" x14ac:dyDescent="0.3">
      <c r="P57" s="193"/>
      <c r="Q57" s="193"/>
      <c r="R57" s="193"/>
    </row>
    <row r="58" spans="16:18" ht="18" x14ac:dyDescent="0.3">
      <c r="P58" s="193"/>
      <c r="Q58" s="193"/>
      <c r="R58" s="193"/>
    </row>
    <row r="59" spans="16:18" ht="18" x14ac:dyDescent="0.3">
      <c r="P59" s="193"/>
      <c r="Q59" s="193"/>
      <c r="R59" s="193"/>
    </row>
    <row r="60" spans="16:18" ht="18" x14ac:dyDescent="0.3">
      <c r="P60" s="193"/>
      <c r="Q60" s="193"/>
      <c r="R60" s="193"/>
    </row>
  </sheetData>
  <sheetProtection algorithmName="SHA-512" hashValue="ZFzPctGy1pwlNwE1JKW6p16xv2scVLChHLAIvK8IoJ+6DoORxEfEX9dPAbkqwAKorsaZVYRDE0mkNaFFBf3zYg==" saltValue="ZP4eYzdNDQDmBelqJwcLHw==" spinCount="100000" sheet="1" objects="1" scenarios="1"/>
  <mergeCells count="18">
    <mergeCell ref="A1:D1"/>
    <mergeCell ref="A3:Q3"/>
    <mergeCell ref="A4:Q4"/>
    <mergeCell ref="A5:Q5"/>
    <mergeCell ref="C13:E13"/>
    <mergeCell ref="G13:I13"/>
    <mergeCell ref="K13:M13"/>
    <mergeCell ref="O13:P13"/>
    <mergeCell ref="O23:P23"/>
    <mergeCell ref="C38:E38"/>
    <mergeCell ref="G38:I38"/>
    <mergeCell ref="K38:M38"/>
    <mergeCell ref="O38:P38"/>
    <mergeCell ref="C41:E41"/>
    <mergeCell ref="C43:E43"/>
    <mergeCell ref="C23:E23"/>
    <mergeCell ref="G23:I23"/>
    <mergeCell ref="K23:M23"/>
  </mergeCells>
  <conditionalFormatting sqref="Q9 Q18 Q28">
    <cfRule type="containsText" dxfId="31" priority="9" operator="containsText" text="Please, resolve error in the 'Not Yet Started' column before proceeding to the next Milestone.">
      <formula>NOT(ISERROR(SEARCH("Please, resolve error in the 'Not Yet Started' column before proceeding to the next Milestone.",Q9)))</formula>
    </cfRule>
    <cfRule type="containsText" dxfId="30" priority="10" operator="containsText" text="Proceed to">
      <formula>NOT(ISERROR(SEARCH("Proceed to",Q9)))</formula>
    </cfRule>
  </conditionalFormatting>
  <conditionalFormatting sqref="Q18 Q28 Q9">
    <cfRule type="containsText" dxfId="29" priority="8" operator="containsText" text="Please mark progression level for this milestone.">
      <formula>NOT(ISERROR(SEARCH("Please mark progression level for this milestone.",Q9)))</formula>
    </cfRule>
  </conditionalFormatting>
  <conditionalFormatting sqref="Q18">
    <cfRule type="expression" dxfId="28" priority="5">
      <formula>$Q$23="Please mark progression level for this milestone."</formula>
    </cfRule>
    <cfRule type="expression" dxfId="27" priority="6">
      <formula>$Q$23="Please, resolve error in the 'Not Yet Started' column before proceeding to the next Milestone."</formula>
    </cfRule>
    <cfRule type="expression" dxfId="26" priority="7">
      <formula>$Q$23="Proceed to Milestone 3."</formula>
    </cfRule>
  </conditionalFormatting>
  <conditionalFormatting sqref="Q28">
    <cfRule type="expression" dxfId="25" priority="2">
      <formula>$Q$23="Please mark progression level for this milestone."</formula>
    </cfRule>
    <cfRule type="expression" dxfId="24" priority="3">
      <formula>$Q$23="Please, resolve error in the 'Not Yet Started' column before proceeding to the next Milestone."</formula>
    </cfRule>
    <cfRule type="expression" dxfId="23" priority="4">
      <formula>$Q$23="Proceed to Milestone 3."</formula>
    </cfRule>
  </conditionalFormatting>
  <dataValidations count="1">
    <dataValidation type="list" allowBlank="1" showDropDown="1" showInputMessage="1" showErrorMessage="1" sqref="O28 C27 G27:G29 K27:K31 O27:O28 K33:K34 O33:O36 C17 G17 G20:G21 K17 K20 O17:O18 C8 G8:G10 K8 O8" xr:uid="{199F256B-B851-45AF-8384-22D30B4A4E7A}">
      <formula1>"TRUE, FALSE"</formula1>
    </dataValidation>
  </dataValidations>
  <pageMargins left="0.70866141732283472" right="0.70866141732283472" top="0.74803149606299213" bottom="0.74803149606299213" header="0.31496062992125984" footer="0.31496062992125984"/>
  <pageSetup scale="47" pageOrder="overThenDown" orientation="landscape" horizontalDpi="300"/>
  <rowBreaks count="3" manualBreakCount="3">
    <brk id="14" max="16383" man="1"/>
    <brk id="24" max="15" man="1"/>
    <brk id="38" max="15" man="1"/>
  </rowBreaks>
  <colBreaks count="3" manualBreakCount="3">
    <brk id="5" max="1048575" man="1"/>
    <brk id="9" max="42" man="1"/>
    <brk id="16" max="1048575" man="1"/>
  </colBreaks>
  <drawing r:id="rId1"/>
  <tableParts count="3">
    <tablePart r:id="rId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E5142-5559-4A96-8848-B17903915938}">
  <sheetPr codeName="Sheet7">
    <pageSetUpPr fitToPage="1"/>
  </sheetPr>
  <dimension ref="A1:AC37"/>
  <sheetViews>
    <sheetView topLeftCell="A17" zoomScale="90" zoomScaleNormal="90" workbookViewId="0">
      <selection activeCell="A22" sqref="A22"/>
    </sheetView>
  </sheetViews>
  <sheetFormatPr defaultColWidth="8.7109375" defaultRowHeight="18.75" x14ac:dyDescent="0.2"/>
  <cols>
    <col min="1" max="1" width="35.42578125" style="411" customWidth="1"/>
    <col min="2" max="2" width="3.42578125" style="411" customWidth="1"/>
    <col min="3" max="20" width="3.28515625" style="411" customWidth="1"/>
    <col min="21" max="21" width="33" style="417" customWidth="1"/>
    <col min="22" max="22" width="13.7109375" style="417" customWidth="1"/>
    <col min="23" max="24" width="2.85546875" style="411" customWidth="1"/>
    <col min="25" max="25" width="61.140625" style="479" customWidth="1"/>
    <col min="26" max="28" width="8.7109375" style="411"/>
    <col min="29" max="29" width="8.7109375" style="413"/>
    <col min="30" max="16384" width="8.7109375" style="411"/>
  </cols>
  <sheetData>
    <row r="1" spans="1:29" ht="39.6" customHeight="1" x14ac:dyDescent="0.45">
      <c r="A1" s="524"/>
      <c r="B1" s="525"/>
      <c r="C1" s="525"/>
      <c r="D1" s="525"/>
      <c r="E1" s="525"/>
      <c r="F1" s="525"/>
      <c r="G1" s="525"/>
      <c r="H1" s="525"/>
      <c r="I1" s="525"/>
      <c r="J1" s="525"/>
      <c r="K1" s="525"/>
      <c r="L1" s="525"/>
      <c r="M1" s="525"/>
      <c r="N1" s="525"/>
      <c r="O1" s="525"/>
      <c r="P1" s="525"/>
      <c r="Q1" s="525"/>
      <c r="R1" s="525"/>
      <c r="S1" s="525"/>
      <c r="T1" s="525"/>
      <c r="U1" s="409"/>
      <c r="V1" s="410"/>
    </row>
    <row r="2" spans="1:29" ht="42" x14ac:dyDescent="0.75">
      <c r="A2" s="412" t="s">
        <v>361</v>
      </c>
      <c r="B2" s="413"/>
      <c r="C2" s="413"/>
      <c r="D2" s="413"/>
      <c r="E2" s="413"/>
      <c r="F2" s="413"/>
      <c r="G2" s="413"/>
      <c r="H2" s="413"/>
      <c r="I2" s="413"/>
      <c r="J2" s="413"/>
      <c r="K2" s="413"/>
      <c r="L2" s="413"/>
      <c r="M2" s="413"/>
      <c r="N2" s="413"/>
      <c r="O2" s="413"/>
      <c r="P2" s="413"/>
      <c r="Q2" s="413"/>
      <c r="R2" s="413"/>
      <c r="S2" s="413"/>
      <c r="T2" s="413"/>
      <c r="U2" s="414"/>
      <c r="V2" s="415"/>
    </row>
    <row r="3" spans="1:29" x14ac:dyDescent="0.3">
      <c r="A3" s="416" t="s">
        <v>362</v>
      </c>
      <c r="V3" s="415"/>
    </row>
    <row r="4" spans="1:29" x14ac:dyDescent="0.35">
      <c r="A4" s="418" t="s">
        <v>363</v>
      </c>
      <c r="B4" s="419"/>
      <c r="C4" s="419"/>
      <c r="D4" s="419"/>
      <c r="E4" s="419"/>
      <c r="F4" s="419"/>
      <c r="G4" s="419"/>
      <c r="H4" s="419"/>
      <c r="I4" s="419"/>
      <c r="J4" s="419"/>
      <c r="K4" s="419"/>
      <c r="L4" s="419"/>
      <c r="M4" s="419"/>
      <c r="N4" s="419"/>
      <c r="O4" s="419"/>
      <c r="P4" s="419"/>
      <c r="Q4" s="419"/>
      <c r="R4" s="419"/>
      <c r="S4" s="419"/>
      <c r="T4" s="419"/>
      <c r="U4" s="420"/>
      <c r="V4" s="421"/>
    </row>
    <row r="5" spans="1:29" ht="53.1" customHeight="1" x14ac:dyDescent="0.55000000000000004">
      <c r="A5" s="422" t="s">
        <v>27</v>
      </c>
      <c r="B5" s="423"/>
      <c r="C5" s="423"/>
      <c r="D5" s="423"/>
      <c r="E5" s="423"/>
      <c r="F5" s="423"/>
      <c r="G5" s="423"/>
      <c r="H5" s="423"/>
      <c r="I5" s="423"/>
      <c r="J5" s="423"/>
      <c r="K5" s="423"/>
      <c r="L5" s="423"/>
      <c r="M5" s="423"/>
      <c r="N5" s="423"/>
      <c r="O5" s="423"/>
      <c r="P5" s="423"/>
      <c r="U5" s="424" t="str">
        <f>"You have progressed in "&amp;'FCM Use'!Z13&amp;" of 15 outcomes"</f>
        <v>You have progressed in 0 of 15 outcomes</v>
      </c>
      <c r="V5" s="425"/>
      <c r="Y5" s="480" t="str">
        <f>IF('FCM Use'!AB13="Errors found", "Please, check for errors in this milestone.","")</f>
        <v>Please, check for errors in this milestone.</v>
      </c>
      <c r="AC5" s="473" t="s">
        <v>7</v>
      </c>
    </row>
    <row r="6" spans="1:29" ht="53.1" customHeight="1" x14ac:dyDescent="0.2">
      <c r="A6" s="422" t="s">
        <v>80</v>
      </c>
      <c r="B6" s="426"/>
      <c r="C6" s="426"/>
      <c r="D6" s="426"/>
      <c r="E6" s="426"/>
      <c r="F6" s="426"/>
      <c r="G6" s="426"/>
      <c r="H6" s="426"/>
      <c r="I6" s="427"/>
      <c r="J6" s="427"/>
      <c r="K6" s="427"/>
      <c r="U6" s="424" t="str">
        <f>"You have progressed in "&amp;'FCM Use'!Z14&amp;" of 10 outcomes"</f>
        <v>You have progressed in 0 of 10 outcomes</v>
      </c>
      <c r="V6" s="425"/>
      <c r="Y6" s="480" t="str">
        <f>IF('FCM Use'!AB14="Errors found", "Please, check for errors in this milestone.","")</f>
        <v>Please, check for errors in this milestone.</v>
      </c>
    </row>
    <row r="7" spans="1:29" ht="53.1" customHeight="1" x14ac:dyDescent="0.2">
      <c r="A7" s="422" t="s">
        <v>109</v>
      </c>
      <c r="B7" s="428"/>
      <c r="C7" s="428"/>
      <c r="D7" s="428"/>
      <c r="E7" s="428"/>
      <c r="F7" s="429"/>
      <c r="G7" s="429"/>
      <c r="H7" s="429"/>
      <c r="I7" s="429"/>
      <c r="J7" s="429"/>
      <c r="K7" s="429"/>
      <c r="L7" s="429"/>
      <c r="M7" s="429"/>
      <c r="U7" s="424" t="str">
        <f>"You have progressed in "&amp;'FCM Use'!Z15&amp;" of 12 outcomes"</f>
        <v>You have progressed in 0 of 12 outcomes</v>
      </c>
      <c r="V7" s="425"/>
      <c r="Y7" s="480" t="str">
        <f>IF('FCM Use'!AB15="Errors found", "Please, check for errors in this milestone.","")</f>
        <v>Please, check for errors in this milestone.</v>
      </c>
    </row>
    <row r="8" spans="1:29" ht="53.1" customHeight="1" x14ac:dyDescent="0.2">
      <c r="A8" s="422" t="s">
        <v>145</v>
      </c>
      <c r="B8" s="428"/>
      <c r="C8" s="428"/>
      <c r="D8" s="428"/>
      <c r="E8" s="428"/>
      <c r="F8" s="428"/>
      <c r="G8" s="428"/>
      <c r="H8" s="429"/>
      <c r="I8" s="429"/>
      <c r="J8" s="429"/>
      <c r="K8" s="429"/>
      <c r="L8" s="429"/>
      <c r="M8" s="429"/>
      <c r="N8" s="429"/>
      <c r="O8" s="429"/>
      <c r="P8" s="429"/>
      <c r="Q8" s="429"/>
      <c r="R8" s="429"/>
      <c r="S8" s="429"/>
      <c r="U8" s="424" t="str">
        <f>"You have progressed in "&amp;'FCM Use'!Z16&amp;" of 18 outcomes"</f>
        <v>You have progressed in 0 of 18 outcomes</v>
      </c>
      <c r="V8" s="425"/>
      <c r="Y8" s="480" t="str">
        <f>IF('FCM Use'!AB16="Errors found", "Please, check for errors in this milestone.","")</f>
        <v/>
      </c>
    </row>
    <row r="9" spans="1:29" ht="18" customHeight="1" x14ac:dyDescent="0.35">
      <c r="A9" s="430" t="s">
        <v>364</v>
      </c>
      <c r="B9" s="431"/>
      <c r="C9" s="431"/>
      <c r="D9" s="431"/>
      <c r="E9" s="431"/>
      <c r="F9" s="431"/>
      <c r="G9" s="431"/>
      <c r="H9" s="431"/>
      <c r="I9" s="431"/>
      <c r="J9" s="431"/>
      <c r="K9" s="431"/>
      <c r="L9" s="431"/>
      <c r="M9" s="431"/>
      <c r="N9" s="431"/>
      <c r="O9" s="431"/>
      <c r="P9" s="431"/>
      <c r="Q9" s="431"/>
      <c r="R9" s="431"/>
      <c r="S9" s="431"/>
      <c r="T9" s="431"/>
      <c r="U9" s="432"/>
      <c r="V9" s="433"/>
      <c r="Y9" s="480"/>
    </row>
    <row r="10" spans="1:29" ht="53.1" customHeight="1" x14ac:dyDescent="0.55000000000000004">
      <c r="A10" s="422" t="s">
        <v>210</v>
      </c>
      <c r="B10" s="434"/>
      <c r="C10" s="434"/>
      <c r="D10" s="434"/>
      <c r="E10" s="434"/>
      <c r="F10" s="435"/>
      <c r="G10" s="435"/>
      <c r="H10" s="435"/>
      <c r="I10" s="435"/>
      <c r="U10" s="424" t="str">
        <f>"You have progressed in "&amp;'FCM Use'!Z17&amp;" of 8 outcomes"</f>
        <v>You have progressed in 8 of 8 outcomes</v>
      </c>
      <c r="V10" s="425"/>
      <c r="Y10" s="480" t="str">
        <f>IF('FCM Use'!AB17="Errors found", "Please, check for errors in this milestone.","")</f>
        <v/>
      </c>
      <c r="AC10" s="473" t="s">
        <v>7</v>
      </c>
    </row>
    <row r="11" spans="1:29" ht="53.1" customHeight="1" x14ac:dyDescent="0.2">
      <c r="A11" s="422" t="s">
        <v>232</v>
      </c>
      <c r="B11" s="434"/>
      <c r="C11" s="434"/>
      <c r="D11" s="435"/>
      <c r="E11" s="435"/>
      <c r="F11" s="435"/>
      <c r="G11" s="435"/>
      <c r="H11" s="435"/>
      <c r="I11" s="435"/>
      <c r="U11" s="424" t="str">
        <f>"You have progressed in "&amp;'FCM Use'!Z18&amp;" of 8 outcomes"</f>
        <v>You have progressed in 8 of 8 outcomes</v>
      </c>
      <c r="V11" s="425"/>
      <c r="Y11" s="480" t="str">
        <f>IF('FCM Use'!AB18="Errors found", "Please, check for errors in this milestone.","")</f>
        <v/>
      </c>
    </row>
    <row r="12" spans="1:29" ht="53.1" customHeight="1" x14ac:dyDescent="0.2">
      <c r="A12" s="422" t="s">
        <v>242</v>
      </c>
      <c r="B12" s="434"/>
      <c r="C12" s="435"/>
      <c r="D12" s="435"/>
      <c r="E12" s="435"/>
      <c r="F12" s="435"/>
      <c r="G12" s="435"/>
      <c r="H12" s="435"/>
      <c r="I12" s="435"/>
      <c r="U12" s="424" t="str">
        <f>"You have progressed in "&amp;'FCM Use'!Z19&amp;" of 8 outcomes"</f>
        <v>You have progressed in 8 of 8 outcomes</v>
      </c>
      <c r="V12" s="425"/>
      <c r="Y12" s="480" t="str">
        <f>IF('FCM Use'!AB19="Errors found", "Please, check for errors in this milestone.","")</f>
        <v/>
      </c>
    </row>
    <row r="13" spans="1:29" ht="53.1" customHeight="1" x14ac:dyDescent="0.2">
      <c r="A13" s="422" t="s">
        <v>252</v>
      </c>
      <c r="B13" s="435"/>
      <c r="C13" s="435"/>
      <c r="D13" s="435"/>
      <c r="E13" s="435"/>
      <c r="F13" s="435"/>
      <c r="G13" s="435"/>
      <c r="H13" s="435"/>
      <c r="I13" s="435"/>
      <c r="U13" s="424" t="str">
        <f>"You have progressed in "&amp;'FCM Use'!Z20&amp;" of 8 outcomes"</f>
        <v>You have progressed in 7 of 8 outcomes</v>
      </c>
      <c r="V13" s="425"/>
      <c r="Y13" s="480" t="str">
        <f>IF('FCM Use'!AB20="Errors found", "Please, check for errors in this milestone.","")</f>
        <v/>
      </c>
    </row>
    <row r="14" spans="1:29" ht="17.25" customHeight="1" x14ac:dyDescent="0.35">
      <c r="A14" s="436" t="s">
        <v>365</v>
      </c>
      <c r="B14" s="437"/>
      <c r="C14" s="437"/>
      <c r="D14" s="437"/>
      <c r="E14" s="437"/>
      <c r="F14" s="437"/>
      <c r="G14" s="437"/>
      <c r="H14" s="437"/>
      <c r="I14" s="437"/>
      <c r="J14" s="437"/>
      <c r="K14" s="437"/>
      <c r="L14" s="437"/>
      <c r="M14" s="437"/>
      <c r="N14" s="437"/>
      <c r="O14" s="437"/>
      <c r="P14" s="437"/>
      <c r="Q14" s="437"/>
      <c r="R14" s="437"/>
      <c r="S14" s="437"/>
      <c r="T14" s="437"/>
      <c r="U14" s="438"/>
      <c r="V14" s="439"/>
      <c r="Y14" s="480"/>
    </row>
    <row r="15" spans="1:29" ht="53.1" customHeight="1" x14ac:dyDescent="0.55000000000000004">
      <c r="A15" s="422" t="s">
        <v>276</v>
      </c>
      <c r="B15" s="440"/>
      <c r="C15" s="440"/>
      <c r="D15" s="441"/>
      <c r="E15" s="442"/>
      <c r="F15" s="442"/>
      <c r="U15" s="424" t="str">
        <f>"You have progressed in "&amp;'FCM Use'!Z21&amp;" of 5 outcomes"</f>
        <v>You have progressed in 0 of 5 outcomes</v>
      </c>
      <c r="V15" s="425"/>
      <c r="Y15" s="480" t="str">
        <f>IF('FCM Use'!AB21="Errors found", "Please, check for errors in this milestone.","")</f>
        <v>Please, check for errors in this milestone.</v>
      </c>
      <c r="AC15" s="473" t="s">
        <v>7</v>
      </c>
    </row>
    <row r="16" spans="1:29" ht="30" x14ac:dyDescent="0.2">
      <c r="A16" s="422" t="s">
        <v>297</v>
      </c>
      <c r="B16" s="440"/>
      <c r="C16" s="440"/>
      <c r="D16" s="442"/>
      <c r="E16" s="442"/>
      <c r="F16" s="442"/>
      <c r="G16" s="442"/>
      <c r="H16" s="442"/>
      <c r="L16" s="443"/>
      <c r="U16" s="424" t="str">
        <f>"You have progressed in "&amp;'FCM Use'!Z22&amp;" of 7 outcomes"</f>
        <v>You have progressed in 0 of 7 outcomes</v>
      </c>
      <c r="V16" s="425"/>
      <c r="Y16" s="480" t="str">
        <f>IF('FCM Use'!AB22="Errors found", "Please, check for errors in this milestone.","")</f>
        <v>Please, check for errors in this milestone.</v>
      </c>
    </row>
    <row r="17" spans="1:29" ht="53.1" customHeight="1" x14ac:dyDescent="0.2">
      <c r="A17" s="422" t="s">
        <v>323</v>
      </c>
      <c r="B17" s="440"/>
      <c r="C17" s="440"/>
      <c r="D17" s="440"/>
      <c r="E17" s="440"/>
      <c r="F17" s="442"/>
      <c r="G17" s="442"/>
      <c r="H17" s="442"/>
      <c r="I17" s="442"/>
      <c r="J17" s="442"/>
      <c r="K17" s="442"/>
      <c r="L17" s="442"/>
      <c r="M17" s="442"/>
      <c r="N17" s="442"/>
      <c r="O17" s="442"/>
      <c r="P17" s="442"/>
      <c r="Q17" s="442"/>
      <c r="R17" s="443"/>
      <c r="U17" s="424" t="str">
        <f>"You have progressed in "&amp;'FCM Use'!Z23&amp;" of 16 outcomes"</f>
        <v>You have progressed in 0 of 16 outcomes</v>
      </c>
      <c r="V17" s="425"/>
      <c r="Y17" s="480" t="str">
        <f>IF('FCM Use'!AB23="Errors found", "Please, check for errors in this milestone.","")</f>
        <v>Please, check for errors in this milestone.</v>
      </c>
    </row>
    <row r="18" spans="1:29" x14ac:dyDescent="0.2">
      <c r="A18" s="444"/>
      <c r="V18" s="415"/>
    </row>
    <row r="19" spans="1:29" x14ac:dyDescent="0.2">
      <c r="A19" s="444"/>
      <c r="V19" s="415"/>
    </row>
    <row r="20" spans="1:29" x14ac:dyDescent="0.35">
      <c r="A20" s="445" t="s">
        <v>366</v>
      </c>
      <c r="B20" s="446"/>
      <c r="C20" s="446"/>
      <c r="D20" s="446"/>
      <c r="E20" s="446"/>
      <c r="V20" s="415"/>
    </row>
    <row r="21" spans="1:29" x14ac:dyDescent="0.35">
      <c r="A21" s="483" t="str">
        <f>'FCM Use'!O25</f>
        <v>DOES</v>
      </c>
      <c r="B21" s="447" t="s">
        <v>367</v>
      </c>
      <c r="C21" s="446"/>
      <c r="D21" s="446"/>
      <c r="E21" s="446"/>
      <c r="V21" s="415"/>
    </row>
    <row r="22" spans="1:29" x14ac:dyDescent="0.3">
      <c r="A22" s="448" t="str">
        <f>IF(A21="DOES NOT","It is recommended that you prioritize a community-wide, all-hazard climate risk assessment and adaptation plan as your next step.","")</f>
        <v/>
      </c>
      <c r="B22" s="446"/>
      <c r="C22" s="446"/>
      <c r="D22" s="446"/>
      <c r="E22" s="446"/>
      <c r="V22" s="415"/>
    </row>
    <row r="23" spans="1:29" x14ac:dyDescent="0.2">
      <c r="A23" s="449"/>
      <c r="V23" s="415"/>
    </row>
    <row r="24" spans="1:29" ht="19.5" thickBot="1" x14ac:dyDescent="0.25">
      <c r="A24" s="450"/>
      <c r="B24" s="451"/>
      <c r="C24" s="451"/>
      <c r="D24" s="451"/>
      <c r="E24" s="451"/>
      <c r="F24" s="451"/>
      <c r="G24" s="451"/>
      <c r="H24" s="451"/>
      <c r="I24" s="451"/>
      <c r="J24" s="451"/>
      <c r="K24" s="451"/>
      <c r="L24" s="451"/>
      <c r="M24" s="451"/>
      <c r="N24" s="451"/>
      <c r="O24" s="451"/>
      <c r="P24" s="451"/>
      <c r="Q24" s="451"/>
      <c r="R24" s="451"/>
      <c r="S24" s="451"/>
      <c r="T24" s="451"/>
      <c r="U24" s="452"/>
      <c r="V24" s="453"/>
    </row>
    <row r="25" spans="1:29" ht="37.5" customHeight="1" thickTop="1" x14ac:dyDescent="0.75">
      <c r="A25" s="412" t="s">
        <v>368</v>
      </c>
      <c r="B25" s="454" t="s">
        <v>369</v>
      </c>
      <c r="C25" s="446"/>
      <c r="D25" s="446"/>
      <c r="E25" s="446"/>
      <c r="F25" s="446"/>
      <c r="G25" s="446"/>
      <c r="H25" s="446"/>
      <c r="I25" s="446"/>
      <c r="J25" s="446"/>
      <c r="K25" s="446"/>
      <c r="L25" s="446"/>
      <c r="M25" s="446"/>
      <c r="N25" s="446"/>
      <c r="O25" s="446"/>
      <c r="P25" s="446"/>
      <c r="Q25" s="446"/>
      <c r="R25" s="446"/>
      <c r="S25" s="446"/>
      <c r="T25" s="446"/>
      <c r="U25" s="455"/>
      <c r="V25" s="415"/>
      <c r="AC25" s="474" t="s">
        <v>7</v>
      </c>
    </row>
    <row r="26" spans="1:29" ht="19.5" thickBot="1" x14ac:dyDescent="0.35">
      <c r="A26" s="457" t="s">
        <v>370</v>
      </c>
      <c r="B26" s="446"/>
      <c r="C26" s="446"/>
      <c r="D26" s="446"/>
      <c r="E26" s="446"/>
      <c r="F26" s="446"/>
      <c r="G26" s="446"/>
      <c r="H26" s="446"/>
      <c r="I26" s="446"/>
      <c r="J26" s="446"/>
      <c r="K26" s="446"/>
      <c r="L26" s="446"/>
      <c r="M26" s="446"/>
      <c r="N26" s="446"/>
      <c r="O26" s="446"/>
      <c r="P26" s="446"/>
      <c r="Q26" s="446"/>
      <c r="R26" s="446"/>
      <c r="S26" s="446"/>
      <c r="T26" s="446"/>
      <c r="U26" s="455"/>
      <c r="V26" s="415"/>
    </row>
    <row r="27" spans="1:29" ht="19.5" thickBot="1" x14ac:dyDescent="0.35">
      <c r="A27" s="458" t="s">
        <v>371</v>
      </c>
      <c r="B27" s="459" t="s">
        <v>372</v>
      </c>
      <c r="C27" s="459"/>
      <c r="D27" s="459"/>
      <c r="E27" s="459"/>
      <c r="F27" s="459"/>
      <c r="G27" s="459"/>
      <c r="H27" s="459"/>
      <c r="I27" s="459"/>
      <c r="J27" s="459"/>
      <c r="K27" s="459"/>
      <c r="L27" s="459"/>
      <c r="M27" s="459"/>
      <c r="N27" s="459"/>
      <c r="O27" s="459"/>
      <c r="P27" s="459"/>
      <c r="Q27" s="459"/>
      <c r="R27" s="459"/>
      <c r="S27" s="459"/>
      <c r="T27" s="459"/>
      <c r="U27" s="460"/>
      <c r="V27" s="415"/>
    </row>
    <row r="28" spans="1:29" ht="30" customHeight="1" x14ac:dyDescent="0.3">
      <c r="A28" s="461">
        <v>1</v>
      </c>
      <c r="B28" s="526" t="str">
        <f>IF(A21="DOES NOT","It is recommended that you prioritize a community-wide, all-hazard climate risk assessment and adaptation plan as your next step.","(what possible next step could you take?)")</f>
        <v>(what possible next step could you take?)</v>
      </c>
      <c r="C28" s="527"/>
      <c r="D28" s="527"/>
      <c r="E28" s="527"/>
      <c r="F28" s="527"/>
      <c r="G28" s="527"/>
      <c r="H28" s="527"/>
      <c r="I28" s="527"/>
      <c r="J28" s="527"/>
      <c r="K28" s="527"/>
      <c r="L28" s="527"/>
      <c r="M28" s="527"/>
      <c r="N28" s="527"/>
      <c r="O28" s="527"/>
      <c r="P28" s="527"/>
      <c r="Q28" s="527"/>
      <c r="R28" s="527"/>
      <c r="S28" s="527"/>
      <c r="T28" s="527"/>
      <c r="U28" s="528"/>
      <c r="V28" s="415"/>
    </row>
    <row r="29" spans="1:29" ht="30" customHeight="1" x14ac:dyDescent="0.3">
      <c r="A29" s="462">
        <v>2</v>
      </c>
      <c r="B29" s="529" t="s">
        <v>373</v>
      </c>
      <c r="C29" s="530"/>
      <c r="D29" s="530"/>
      <c r="E29" s="530"/>
      <c r="F29" s="530"/>
      <c r="G29" s="530"/>
      <c r="H29" s="530"/>
      <c r="I29" s="530"/>
      <c r="J29" s="530"/>
      <c r="K29" s="530"/>
      <c r="L29" s="530"/>
      <c r="M29" s="530"/>
      <c r="N29" s="530"/>
      <c r="O29" s="530"/>
      <c r="P29" s="530"/>
      <c r="Q29" s="530"/>
      <c r="R29" s="530"/>
      <c r="S29" s="530"/>
      <c r="T29" s="530"/>
      <c r="U29" s="531"/>
      <c r="V29" s="415"/>
    </row>
    <row r="30" spans="1:29" ht="30" customHeight="1" x14ac:dyDescent="0.3">
      <c r="A30" s="462">
        <v>3</v>
      </c>
      <c r="B30" s="532" t="s">
        <v>373</v>
      </c>
      <c r="C30" s="533"/>
      <c r="D30" s="533"/>
      <c r="E30" s="533"/>
      <c r="F30" s="533"/>
      <c r="G30" s="533"/>
      <c r="H30" s="533"/>
      <c r="I30" s="533"/>
      <c r="J30" s="533"/>
      <c r="K30" s="533"/>
      <c r="L30" s="533"/>
      <c r="M30" s="533"/>
      <c r="N30" s="533"/>
      <c r="O30" s="533"/>
      <c r="P30" s="533"/>
      <c r="Q30" s="533"/>
      <c r="R30" s="533"/>
      <c r="S30" s="533"/>
      <c r="T30" s="533"/>
      <c r="U30" s="534"/>
      <c r="V30" s="415"/>
    </row>
    <row r="31" spans="1:29" ht="30" customHeight="1" x14ac:dyDescent="0.3">
      <c r="A31" s="462">
        <v>4</v>
      </c>
      <c r="B31" s="532" t="s">
        <v>373</v>
      </c>
      <c r="C31" s="533"/>
      <c r="D31" s="533"/>
      <c r="E31" s="533"/>
      <c r="F31" s="533"/>
      <c r="G31" s="533"/>
      <c r="H31" s="533"/>
      <c r="I31" s="533"/>
      <c r="J31" s="533"/>
      <c r="K31" s="533"/>
      <c r="L31" s="533"/>
      <c r="M31" s="533"/>
      <c r="N31" s="533"/>
      <c r="O31" s="533"/>
      <c r="P31" s="533"/>
      <c r="Q31" s="533"/>
      <c r="R31" s="533"/>
      <c r="S31" s="533"/>
      <c r="T31" s="533"/>
      <c r="U31" s="534"/>
      <c r="V31" s="415"/>
    </row>
    <row r="32" spans="1:29" ht="30" customHeight="1" thickBot="1" x14ac:dyDescent="0.35">
      <c r="A32" s="463">
        <v>5</v>
      </c>
      <c r="B32" s="521" t="s">
        <v>373</v>
      </c>
      <c r="C32" s="522"/>
      <c r="D32" s="522"/>
      <c r="E32" s="522"/>
      <c r="F32" s="522"/>
      <c r="G32" s="522"/>
      <c r="H32" s="522"/>
      <c r="I32" s="522"/>
      <c r="J32" s="522"/>
      <c r="K32" s="522"/>
      <c r="L32" s="522"/>
      <c r="M32" s="522"/>
      <c r="N32" s="522"/>
      <c r="O32" s="522"/>
      <c r="P32" s="522"/>
      <c r="Q32" s="522"/>
      <c r="R32" s="522"/>
      <c r="S32" s="522"/>
      <c r="T32" s="522"/>
      <c r="U32" s="523"/>
      <c r="V32" s="415"/>
    </row>
    <row r="33" spans="1:22" ht="19.5" thickBot="1" x14ac:dyDescent="0.25">
      <c r="A33" s="464"/>
      <c r="B33" s="465"/>
      <c r="C33" s="465"/>
      <c r="D33" s="465"/>
      <c r="E33" s="465"/>
      <c r="F33" s="465"/>
      <c r="G33" s="465"/>
      <c r="H33" s="465"/>
      <c r="I33" s="465"/>
      <c r="J33" s="465"/>
      <c r="K33" s="465"/>
      <c r="L33" s="465"/>
      <c r="M33" s="465"/>
      <c r="N33" s="465"/>
      <c r="O33" s="465"/>
      <c r="P33" s="465"/>
      <c r="Q33" s="465"/>
      <c r="R33" s="465"/>
      <c r="S33" s="465"/>
      <c r="T33" s="465"/>
      <c r="U33" s="466"/>
      <c r="V33" s="467"/>
    </row>
    <row r="36" spans="1:22" ht="26.25" x14ac:dyDescent="0.4">
      <c r="A36" s="468"/>
      <c r="D36" s="456"/>
      <c r="M36" s="469"/>
      <c r="N36" s="469"/>
      <c r="U36" s="411"/>
      <c r="V36" s="411"/>
    </row>
    <row r="37" spans="1:22" ht="30.75" x14ac:dyDescent="0.55000000000000004">
      <c r="A37" s="473" t="s">
        <v>7</v>
      </c>
    </row>
  </sheetData>
  <sheetProtection algorithmName="SHA-512" hashValue="lhJKc6luROJLKt/k8DP+3IQfE4Kiv+mUH93SDBOHWLmMDMbqBwCjFc/8HmaOWrxE6XP5KWrV1qJPVfPp/bq5zg==" saltValue="4ziIFipIdFn69J/SM4rBCA==" spinCount="100000" sheet="1" objects="1" scenarios="1"/>
  <mergeCells count="6">
    <mergeCell ref="B32:U32"/>
    <mergeCell ref="A1:T1"/>
    <mergeCell ref="B28:U28"/>
    <mergeCell ref="B29:U29"/>
    <mergeCell ref="B30:U30"/>
    <mergeCell ref="B31:U31"/>
  </mergeCells>
  <conditionalFormatting sqref="B28">
    <cfRule type="cellIs" priority="1" operator="equal">
      <formula>"""It is recommended that you prioritize a community-wide, all hazard climate risk assessment as your next step."""</formula>
    </cfRule>
    <cfRule type="cellIs" dxfId="22" priority="2" operator="equal">
      <formula>"(what possible next step could you take?)"</formula>
    </cfRule>
  </conditionalFormatting>
  <pageMargins left="0.7" right="0.7" top="0.75" bottom="0.75" header="0.3" footer="0.3"/>
  <pageSetup scale="68" orientation="portrait" horizontalDpi="300" verticalDpi="300"/>
  <drawing r:id="rId1"/>
  <extLst>
    <ext xmlns:x14="http://schemas.microsoft.com/office/spreadsheetml/2009/9/main" uri="{78C0D931-6437-407d-A8EE-F0AAD7539E65}">
      <x14:conditionalFormattings>
        <x14:conditionalFormatting xmlns:xm="http://schemas.microsoft.com/office/excel/2006/main">
          <x14:cfRule type="expression" priority="249" id="{00000000-000E-0000-0500-000007000000}">
            <xm:f>COLUMN(B15) - COLUMN($B$15) + 1 &gt; 'FCM Use'!$Z$21</xm:f>
            <x14:dxf>
              <fill>
                <patternFill>
                  <bgColor theme="8" tint="0.79998168889431442"/>
                </patternFill>
              </fill>
            </x14:dxf>
          </x14:cfRule>
          <x14:cfRule type="expression" priority="250" id="{00000000-000E-0000-0500-000008000000}">
            <xm:f>COLUMN(B15) - COLUMN($B$15) + 1 &lt;= 'FCM Use'!$Z$21</xm:f>
            <x14:dxf>
              <fill>
                <patternFill>
                  <bgColor rgb="FF16B4D8"/>
                </patternFill>
              </fill>
            </x14:dxf>
          </x14:cfRule>
          <xm:sqref>B15:F15</xm:sqref>
        </x14:conditionalFormatting>
        <x14:conditionalFormatting xmlns:xm="http://schemas.microsoft.com/office/excel/2006/main">
          <x14:cfRule type="expression" priority="251" id="{00000000-000E-0000-0500-000005000000}">
            <xm:f>COLUMN(B16) - COLUMN($B$16)+1&gt;'FCM Use'!$Z$22</xm:f>
            <x14:dxf>
              <fill>
                <patternFill>
                  <bgColor theme="8" tint="0.79998168889431442"/>
                </patternFill>
              </fill>
            </x14:dxf>
          </x14:cfRule>
          <x14:cfRule type="expression" priority="252" id="{00000000-000E-0000-0500-000006000000}">
            <xm:f>COLUMN(B16) - COLUMN($B$16)+1&lt;='FCM Use'!$Z$22</xm:f>
            <x14:dxf>
              <fill>
                <patternFill>
                  <bgColor rgb="FF16B4D8"/>
                </patternFill>
              </fill>
            </x14:dxf>
          </x14:cfRule>
          <xm:sqref>B16:H16</xm:sqref>
        </x14:conditionalFormatting>
        <x14:conditionalFormatting xmlns:xm="http://schemas.microsoft.com/office/excel/2006/main">
          <x14:cfRule type="expression" priority="241" id="{00000000-000E-0000-0500-00000F000000}">
            <xm:f>COLUMN(B10)-COLUMN($B$10)+1&gt;'FCM Use'!$Z$17</xm:f>
            <x14:dxf>
              <fill>
                <patternFill>
                  <bgColor theme="8" tint="0.79998168889431442"/>
                </patternFill>
              </fill>
            </x14:dxf>
          </x14:cfRule>
          <x14:cfRule type="expression" priority="242" id="{00000000-000E-0000-0500-000010000000}">
            <xm:f>COLUMN(B10)-COLUMN($B$10)+1&lt;='FCM Use'!$Z$17</xm:f>
            <x14:dxf>
              <fill>
                <patternFill>
                  <bgColor rgb="FF008942"/>
                </patternFill>
              </fill>
            </x14:dxf>
          </x14:cfRule>
          <xm:sqref>B10:I10</xm:sqref>
        </x14:conditionalFormatting>
        <x14:conditionalFormatting xmlns:xm="http://schemas.microsoft.com/office/excel/2006/main">
          <x14:cfRule type="expression" priority="243" id="{00000000-000E-0000-0500-00000D000000}">
            <xm:f>COLUMN(B11)-COLUMN($B$11)+1&gt;'FCM Use'!$Z$18</xm:f>
            <x14:dxf>
              <fill>
                <patternFill>
                  <bgColor theme="8" tint="0.79998168889431442"/>
                </patternFill>
              </fill>
            </x14:dxf>
          </x14:cfRule>
          <x14:cfRule type="expression" priority="244" id="{00000000-000E-0000-0500-00000E000000}">
            <xm:f>COLUMN(B11)-COLUMN($B$11)+1&lt;='FCM Use'!$Z$18</xm:f>
            <x14:dxf>
              <fill>
                <patternFill>
                  <bgColor rgb="FF008942"/>
                </patternFill>
              </fill>
            </x14:dxf>
          </x14:cfRule>
          <xm:sqref>B11:I11</xm:sqref>
        </x14:conditionalFormatting>
        <x14:conditionalFormatting xmlns:xm="http://schemas.microsoft.com/office/excel/2006/main">
          <x14:cfRule type="expression" priority="245" id="{00000000-000E-0000-0500-00000B000000}">
            <xm:f>COLUMN(B12)-COLUMN($B$12)+1&gt;'FCM Use'!$Z$19</xm:f>
            <x14:dxf>
              <fill>
                <patternFill>
                  <bgColor theme="8" tint="0.79998168889431442"/>
                </patternFill>
              </fill>
            </x14:dxf>
          </x14:cfRule>
          <x14:cfRule type="expression" priority="246" id="{00000000-000E-0000-0500-00000C000000}">
            <xm:f>COLUMN(B12)-COLUMN($B$12)+1&lt;='FCM Use'!$Z$19</xm:f>
            <x14:dxf>
              <fill>
                <patternFill>
                  <bgColor rgb="FF008942"/>
                </patternFill>
              </fill>
            </x14:dxf>
          </x14:cfRule>
          <xm:sqref>B12:I12</xm:sqref>
        </x14:conditionalFormatting>
        <x14:conditionalFormatting xmlns:xm="http://schemas.microsoft.com/office/excel/2006/main">
          <x14:cfRule type="expression" priority="247" id="{00000000-000E-0000-0500-000009000000}">
            <xm:f>COLUMN(B13)-COLUMN($B$13)+1&gt;'FCM Use'!$Z$20</xm:f>
            <x14:dxf>
              <fill>
                <patternFill>
                  <bgColor theme="8" tint="0.79998168889431442"/>
                </patternFill>
              </fill>
            </x14:dxf>
          </x14:cfRule>
          <x14:cfRule type="expression" priority="248" id="{00000000-000E-0000-0500-00000A000000}">
            <xm:f>COLUMN(B13)-COLUMN($B$13)+1&lt;='FCM Use'!$Z$20</xm:f>
            <x14:dxf>
              <fill>
                <patternFill>
                  <bgColor rgb="FF008942"/>
                </patternFill>
              </fill>
            </x14:dxf>
          </x14:cfRule>
          <xm:sqref>B13:I13</xm:sqref>
        </x14:conditionalFormatting>
        <x14:conditionalFormatting xmlns:xm="http://schemas.microsoft.com/office/excel/2006/main">
          <x14:cfRule type="expression" priority="235" id="{00000000-000E-0000-0500-000015000000}">
            <xm:f>COLUMN(B6) - COLUMN($B$6) + 1 &lt;= 'FCM Use'!$Z$14</xm:f>
            <x14:dxf>
              <fill>
                <patternFill>
                  <bgColor rgb="FFAFE028"/>
                </patternFill>
              </fill>
            </x14:dxf>
          </x14:cfRule>
          <x14:cfRule type="expression" priority="236" id="{00000000-000E-0000-0500-000016000000}">
            <xm:f>COLUMN(B6) - COLUMN($B$6) + 1 &gt; 'FCM Use'!$Z$14</xm:f>
            <x14:dxf>
              <fill>
                <patternFill>
                  <bgColor theme="8" tint="0.79998168889431442"/>
                </patternFill>
              </fill>
            </x14:dxf>
          </x14:cfRule>
          <xm:sqref>B6:K6</xm:sqref>
        </x14:conditionalFormatting>
        <x14:conditionalFormatting xmlns:xm="http://schemas.microsoft.com/office/excel/2006/main">
          <x14:cfRule type="expression" priority="237" id="{00000000-000E-0000-0500-000013000000}">
            <xm:f>COLUMN(B7) - COLUMN($B$7) + 1 &gt; 'FCM Use'!$Z$15</xm:f>
            <x14:dxf>
              <fill>
                <patternFill>
                  <bgColor theme="8" tint="0.79998168889431442"/>
                </patternFill>
              </fill>
            </x14:dxf>
          </x14:cfRule>
          <x14:cfRule type="expression" priority="238" id="{00000000-000E-0000-0500-000014000000}">
            <xm:f>COLUMN(B7) - COLUMN($B$7) + 1 &lt;= 'FCM Use'!$Z$15</xm:f>
            <x14:dxf>
              <fill>
                <patternFill>
                  <bgColor rgb="FFAFE028"/>
                </patternFill>
              </fill>
            </x14:dxf>
          </x14:cfRule>
          <xm:sqref>B7:M7</xm:sqref>
        </x14:conditionalFormatting>
        <x14:conditionalFormatting xmlns:xm="http://schemas.microsoft.com/office/excel/2006/main">
          <x14:cfRule type="expression" priority="213" id="{00000000-000E-0000-0500-000017000000}">
            <xm:f>COLUMN(B5) - COLUMN($B$5) + 1 &gt; 'FCM Use'!$Z$13</xm:f>
            <x14:dxf>
              <fill>
                <patternFill>
                  <bgColor theme="8" tint="0.79998168889431442"/>
                </patternFill>
              </fill>
            </x14:dxf>
          </x14:cfRule>
          <x14:cfRule type="expression" priority="214" id="{00000000-000E-0000-0500-000018000000}">
            <xm:f>COLUMN(B5) - COLUMN($B$5) + 1 &lt;= 'FCM Use'!$Z$13</xm:f>
            <x14:dxf>
              <fill>
                <patternFill>
                  <bgColor rgb="FFAFE028"/>
                </patternFill>
              </fill>
            </x14:dxf>
          </x14:cfRule>
          <xm:sqref>B5:P5</xm:sqref>
        </x14:conditionalFormatting>
        <x14:conditionalFormatting xmlns:xm="http://schemas.microsoft.com/office/excel/2006/main">
          <x14:cfRule type="expression" priority="253" id="{00000000-000E-0000-0500-000003000000}">
            <xm:f>COLUMN(B17) - COLUMN($B$17)+1&gt;'FCM Use'!$Z$23</xm:f>
            <x14:dxf>
              <fill>
                <patternFill>
                  <bgColor theme="8" tint="0.79998168889431442"/>
                </patternFill>
              </fill>
            </x14:dxf>
          </x14:cfRule>
          <x14:cfRule type="expression" priority="254" id="{00000000-000E-0000-0500-000004000000}">
            <xm:f>COLUMN(B17) - COLUMN($B$17)+1&lt;='FCM Use'!$Z$23</xm:f>
            <x14:dxf>
              <fill>
                <patternFill>
                  <bgColor rgb="FF16B4D8"/>
                </patternFill>
              </fill>
            </x14:dxf>
          </x14:cfRule>
          <xm:sqref>B17:Q17</xm:sqref>
        </x14:conditionalFormatting>
        <x14:conditionalFormatting xmlns:xm="http://schemas.microsoft.com/office/excel/2006/main">
          <x14:cfRule type="expression" priority="239" id="{00000000-000E-0000-0500-000011000000}">
            <xm:f>COLUMN(B8) - COLUMN($B$8)+1&lt;='FCM Use'!$Z$16</xm:f>
            <x14:dxf>
              <fill>
                <patternFill>
                  <bgColor rgb="FFAFE028"/>
                </patternFill>
              </fill>
            </x14:dxf>
          </x14:cfRule>
          <x14:cfRule type="expression" priority="240" id="{00000000-000E-0000-0500-000012000000}">
            <xm:f>COLUMN(B8) - COLUMN($B$8)+1&gt;'FCM Use'!$Z$16</xm:f>
            <x14:dxf>
              <fill>
                <patternFill>
                  <bgColor theme="8" tint="0.79998168889431442"/>
                </patternFill>
              </fill>
            </x14:dxf>
          </x14:cfRule>
          <xm:sqref>B8:S8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2AC23-16BA-4AC4-83E0-C2CB1EE1CA38}">
  <sheetPr codeName="Sheet6"/>
  <dimension ref="A1:AD185"/>
  <sheetViews>
    <sheetView topLeftCell="I6" workbookViewId="0">
      <selection activeCell="O28" sqref="O28"/>
    </sheetView>
  </sheetViews>
  <sheetFormatPr defaultColWidth="9.140625" defaultRowHeight="15" x14ac:dyDescent="0.2"/>
  <cols>
    <col min="1" max="2" width="9.140625" style="4"/>
    <col min="3" max="3" width="14.140625" style="4" customWidth="1"/>
    <col min="4" max="4" width="18.42578125" style="4" bestFit="1" customWidth="1"/>
    <col min="5" max="5" width="21.42578125" style="4" customWidth="1"/>
    <col min="6" max="6" width="10.140625" style="4" bestFit="1" customWidth="1"/>
    <col min="7" max="7" width="37.7109375" style="4" customWidth="1"/>
    <col min="8" max="8" width="40.7109375" style="4" customWidth="1"/>
    <col min="9" max="9" width="9.42578125" style="4" customWidth="1"/>
    <col min="10" max="10" width="24.7109375" style="4" bestFit="1" customWidth="1"/>
    <col min="11" max="11" width="13.7109375" style="4" customWidth="1"/>
    <col min="12" max="12" width="30.42578125" style="4" customWidth="1"/>
    <col min="13" max="13" width="28.7109375" style="4" bestFit="1" customWidth="1"/>
    <col min="14" max="14" width="6.140625" bestFit="1" customWidth="1"/>
    <col min="15" max="15" width="26.42578125" customWidth="1"/>
    <col min="17" max="21" width="12.28515625" style="4" customWidth="1"/>
    <col min="22" max="25" width="12.28515625" style="10" customWidth="1"/>
    <col min="26" max="27" width="9.140625" style="4"/>
    <col min="28" max="28" width="13.42578125" style="4" bestFit="1" customWidth="1"/>
    <col min="29" max="16384" width="9.140625" style="4"/>
  </cols>
  <sheetData>
    <row r="1" spans="1:28" ht="28.5" x14ac:dyDescent="0.2">
      <c r="A1" s="101" t="s">
        <v>374</v>
      </c>
      <c r="B1" s="101"/>
      <c r="C1" s="101"/>
    </row>
    <row r="2" spans="1:28" ht="12.75" x14ac:dyDescent="0.2">
      <c r="A2" s="102"/>
      <c r="B2" s="102"/>
      <c r="C2" s="102"/>
      <c r="V2" s="8"/>
      <c r="W2" s="8"/>
      <c r="X2" s="8"/>
      <c r="Y2" s="8"/>
    </row>
    <row r="3" spans="1:28" ht="12.75" x14ac:dyDescent="0.2">
      <c r="A3" s="102"/>
      <c r="B3" s="103" t="s">
        <v>375</v>
      </c>
      <c r="C3" s="102"/>
      <c r="V3" s="8"/>
      <c r="W3" s="8"/>
      <c r="X3" s="8"/>
      <c r="Y3" s="8"/>
    </row>
    <row r="4" spans="1:28" ht="12.75" x14ac:dyDescent="0.2">
      <c r="A4" s="102"/>
      <c r="B4" s="8" t="s">
        <v>376</v>
      </c>
      <c r="C4" s="8" t="s">
        <v>377</v>
      </c>
      <c r="D4" s="8" t="s">
        <v>378</v>
      </c>
      <c r="V4" s="8"/>
      <c r="W4" s="8"/>
      <c r="X4" s="8"/>
      <c r="Y4" s="8"/>
    </row>
    <row r="5" spans="1:28" ht="12.75" x14ac:dyDescent="0.2">
      <c r="A5" s="102"/>
      <c r="B5" s="8" t="s">
        <v>379</v>
      </c>
      <c r="C5" s="8">
        <f>OrgInfo!B11</f>
        <v>0</v>
      </c>
      <c r="D5" s="8" t="str">
        <f>IF(AND(ISNUMBER(C5),LEN(C5)=5),"no","yes")</f>
        <v>yes</v>
      </c>
      <c r="V5" s="8"/>
      <c r="W5" s="8"/>
      <c r="X5" s="8"/>
      <c r="Y5" s="8"/>
    </row>
    <row r="6" spans="1:28" ht="12.75" x14ac:dyDescent="0.2">
      <c r="A6" s="102"/>
      <c r="B6" s="8" t="s">
        <v>5</v>
      </c>
      <c r="C6" s="99">
        <f>OrgInfo!B9</f>
        <v>0</v>
      </c>
      <c r="D6" s="8" t="str">
        <f>IF(C6&lt;45597,"yes","no")</f>
        <v>yes</v>
      </c>
      <c r="V6" s="8"/>
      <c r="W6" s="8"/>
      <c r="X6" s="8"/>
      <c r="Y6" s="8"/>
    </row>
    <row r="7" spans="1:28" ht="12.75" x14ac:dyDescent="0.2">
      <c r="A7" s="102"/>
      <c r="B7" s="8" t="s">
        <v>380</v>
      </c>
      <c r="C7" s="8"/>
      <c r="D7" s="99" t="str">
        <f>IF(LEN(OrgInfo!B13)&gt;0,"yes","no")</f>
        <v>yes</v>
      </c>
      <c r="V7" s="8"/>
      <c r="W7" s="8"/>
      <c r="X7" s="8"/>
      <c r="Y7" s="8"/>
    </row>
    <row r="8" spans="1:28" ht="12.75" x14ac:dyDescent="0.2">
      <c r="A8" s="102"/>
      <c r="B8" s="102"/>
      <c r="C8" s="102"/>
      <c r="V8" s="8"/>
      <c r="W8" s="8"/>
      <c r="X8" s="8"/>
      <c r="Y8" s="8"/>
    </row>
    <row r="9" spans="1:28" x14ac:dyDescent="0.2">
      <c r="A9" s="8"/>
      <c r="B9" s="8"/>
      <c r="C9" s="8"/>
      <c r="D9" s="8"/>
      <c r="E9" s="8"/>
      <c r="F9" s="8"/>
      <c r="G9" s="8"/>
      <c r="H9" s="8"/>
      <c r="I9" s="8"/>
      <c r="J9" s="8"/>
      <c r="K9" s="8"/>
      <c r="L9" s="8"/>
      <c r="M9" s="8"/>
      <c r="O9" t="s">
        <v>381</v>
      </c>
      <c r="Q9" s="8"/>
      <c r="R9" s="8"/>
      <c r="S9" s="8"/>
      <c r="T9" s="8"/>
    </row>
    <row r="10" spans="1:28" s="3" customFormat="1" x14ac:dyDescent="0.2">
      <c r="A10" s="9"/>
      <c r="B10" s="9"/>
      <c r="C10" s="9"/>
      <c r="F10" s="9"/>
      <c r="G10" s="9"/>
      <c r="I10" s="9"/>
      <c r="J10" s="9"/>
      <c r="K10" s="9"/>
      <c r="L10" s="9"/>
      <c r="M10" s="9"/>
      <c r="N10"/>
      <c r="O10"/>
      <c r="Q10" s="9"/>
      <c r="R10" s="9"/>
      <c r="S10" s="9"/>
      <c r="T10" s="9"/>
      <c r="U10" s="9"/>
      <c r="V10" s="11"/>
      <c r="W10" s="11"/>
      <c r="X10" s="11"/>
      <c r="Y10" s="11"/>
    </row>
    <row r="11" spans="1:28" x14ac:dyDescent="0.2">
      <c r="A11" s="8"/>
      <c r="B11" s="8" t="s">
        <v>379</v>
      </c>
      <c r="C11" s="8" t="s">
        <v>5</v>
      </c>
      <c r="D11" s="75" t="s">
        <v>11</v>
      </c>
      <c r="E11" s="8" t="s">
        <v>382</v>
      </c>
      <c r="F11" s="8" t="s">
        <v>383</v>
      </c>
      <c r="G11" s="8" t="s">
        <v>384</v>
      </c>
      <c r="H11" s="8" t="s">
        <v>385</v>
      </c>
      <c r="I11" s="8" t="s">
        <v>386</v>
      </c>
      <c r="J11" s="8" t="s">
        <v>387</v>
      </c>
      <c r="K11" s="8" t="s">
        <v>388</v>
      </c>
      <c r="L11" s="8" t="s">
        <v>389</v>
      </c>
      <c r="M11" s="11"/>
      <c r="N11" s="535" t="s">
        <v>390</v>
      </c>
      <c r="O11" s="535" t="s">
        <v>382</v>
      </c>
      <c r="P11" s="538" t="s">
        <v>391</v>
      </c>
      <c r="Q11" s="539"/>
      <c r="R11" s="539"/>
      <c r="S11" s="539"/>
      <c r="T11" s="539"/>
      <c r="U11" s="539"/>
      <c r="V11" s="539"/>
      <c r="W11" s="539"/>
      <c r="X11" s="539"/>
      <c r="Y11" s="540"/>
      <c r="Z11" s="536" t="s">
        <v>392</v>
      </c>
      <c r="AA11" s="537" t="s">
        <v>393</v>
      </c>
      <c r="AB11" s="537" t="s">
        <v>394</v>
      </c>
    </row>
    <row r="12" spans="1:28" x14ac:dyDescent="0.2">
      <c r="A12" s="8"/>
      <c r="B12" s="10">
        <f>OrgInfo!$B$11</f>
        <v>0</v>
      </c>
      <c r="C12" s="100">
        <f>OrgInfo!$B$9</f>
        <v>0</v>
      </c>
      <c r="D12" s="91">
        <v>1</v>
      </c>
      <c r="E12" s="91" t="s">
        <v>27</v>
      </c>
      <c r="F12" s="92" t="b">
        <f>'People, Partnerships, Gov'!C9</f>
        <v>0</v>
      </c>
      <c r="G12" s="93" t="s">
        <v>395</v>
      </c>
      <c r="H12" s="94" t="s">
        <v>14</v>
      </c>
      <c r="I12" s="94" t="s">
        <v>396</v>
      </c>
      <c r="J12" s="94" t="s">
        <v>397</v>
      </c>
      <c r="K12" s="94">
        <v>0</v>
      </c>
      <c r="L12" s="95" t="s">
        <v>31</v>
      </c>
      <c r="N12" s="535"/>
      <c r="O12" s="535"/>
      <c r="P12" s="84" t="s">
        <v>398</v>
      </c>
      <c r="Q12" s="84" t="s">
        <v>397</v>
      </c>
      <c r="R12" s="84" t="s">
        <v>399</v>
      </c>
      <c r="S12" s="84" t="s">
        <v>110</v>
      </c>
      <c r="T12" s="84" t="s">
        <v>129</v>
      </c>
      <c r="U12" s="84" t="s">
        <v>146</v>
      </c>
      <c r="V12" s="84" t="s">
        <v>168</v>
      </c>
      <c r="W12" s="84" t="s">
        <v>202</v>
      </c>
      <c r="X12" s="84" t="s">
        <v>205</v>
      </c>
      <c r="Y12" s="84" t="s">
        <v>400</v>
      </c>
      <c r="Z12" s="536"/>
      <c r="AA12" s="537"/>
      <c r="AB12" s="537"/>
    </row>
    <row r="13" spans="1:28" ht="25.5" x14ac:dyDescent="0.2">
      <c r="A13" s="8"/>
      <c r="B13" s="10">
        <f>OrgInfo!$B$11</f>
        <v>0</v>
      </c>
      <c r="C13" s="100">
        <f>OrgInfo!$B$9</f>
        <v>0</v>
      </c>
      <c r="D13" s="96">
        <v>1</v>
      </c>
      <c r="E13" s="96" t="s">
        <v>27</v>
      </c>
      <c r="F13" s="10" t="b">
        <f>'People, Partnerships, Gov'!C10</f>
        <v>0</v>
      </c>
      <c r="G13" s="10" t="s">
        <v>401</v>
      </c>
      <c r="H13" s="10" t="s">
        <v>14</v>
      </c>
      <c r="I13" s="10" t="s">
        <v>396</v>
      </c>
      <c r="J13" s="10" t="s">
        <v>399</v>
      </c>
      <c r="K13" s="94">
        <v>0</v>
      </c>
      <c r="L13" s="73" t="s">
        <v>39</v>
      </c>
      <c r="N13" s="85">
        <v>1</v>
      </c>
      <c r="O13" s="86" t="s">
        <v>27</v>
      </c>
      <c r="P13" s="79"/>
      <c r="Q13" s="80" cm="1">
        <f t="array" ref="Q13">IFERROR(ROWS(_xlfn._xlws.FILTER(Tool_data[],(Tool_data[Milestone No.]=N13)*(Tool_data[Checkmark summary category]=Q12)*(Tool_data[T/F]=TRUE))),0)</f>
        <v>0</v>
      </c>
      <c r="R13" s="80" cm="1">
        <f t="array" ref="R13">IFERROR(ROWS(_xlfn._xlws.FILTER(Tool_data[],(Tool_data[Milestone No.]=N13)*(Tool_data[Checkmark summary category]=R12)*(Tool_data[T/F]=TRUE))),0)</f>
        <v>0</v>
      </c>
      <c r="S13" s="78"/>
      <c r="T13" s="78"/>
      <c r="U13" s="81"/>
      <c r="V13" s="82"/>
      <c r="W13" s="82"/>
      <c r="X13" s="82"/>
      <c r="Y13" s="82"/>
      <c r="Z13" s="87">
        <f>SUMIFS(Tool_data[Answer weight],Tool_data[Milestone No.],N13,Tool_data[T/F],TRUE)</f>
        <v>0</v>
      </c>
      <c r="AA13" s="88"/>
      <c r="AB13" s="88" t="str">
        <f>IFERROR(IF(FIND("Proceed",'People, Partnerships, Gov'!Q9,1),"no errors"),"Errors found")</f>
        <v>Errors found</v>
      </c>
    </row>
    <row r="14" spans="1:28" ht="25.5" x14ac:dyDescent="0.2">
      <c r="A14" s="8"/>
      <c r="B14" s="10">
        <f>OrgInfo!$B$11</f>
        <v>0</v>
      </c>
      <c r="C14" s="100">
        <f>OrgInfo!$B$9</f>
        <v>0</v>
      </c>
      <c r="D14" s="96">
        <v>1</v>
      </c>
      <c r="E14" s="96" t="s">
        <v>27</v>
      </c>
      <c r="F14" s="10" t="b">
        <f>'People, Partnerships, Gov'!G9</f>
        <v>0</v>
      </c>
      <c r="G14" s="10" t="s">
        <v>402</v>
      </c>
      <c r="H14" s="10" t="s">
        <v>18</v>
      </c>
      <c r="I14" s="10" t="s">
        <v>29</v>
      </c>
      <c r="J14" s="10" t="s">
        <v>397</v>
      </c>
      <c r="K14" s="94">
        <v>1</v>
      </c>
      <c r="L14" s="73" t="s">
        <v>34</v>
      </c>
      <c r="N14" s="85">
        <v>2</v>
      </c>
      <c r="O14" s="86" t="s">
        <v>80</v>
      </c>
      <c r="P14" s="80" cm="1">
        <f t="array" ref="P14">IFERROR(ROWS(_xlfn._xlws.FILTER(Tool_data[],(Tool_data[Milestone No.]=N14)*(Tool_data[T/F]=TRUE))),0)</f>
        <v>0</v>
      </c>
      <c r="Q14" s="78"/>
      <c r="R14" s="78"/>
      <c r="S14" s="78"/>
      <c r="T14" s="78"/>
      <c r="U14" s="81"/>
      <c r="V14" s="82"/>
      <c r="W14" s="82"/>
      <c r="X14" s="82"/>
      <c r="Y14" s="82"/>
      <c r="Z14" s="87">
        <f>SUMIFS(Tool_data[Answer weight],Tool_data[Milestone No.],N14,Tool_data[T/F],TRUE)</f>
        <v>0</v>
      </c>
      <c r="AA14" s="88"/>
      <c r="AB14" s="88" t="str">
        <f>IFERROR(IF(FIND("Proceed",'People, Partnerships, Gov'!Q24,1),"no errors"),"Errors found")</f>
        <v>Errors found</v>
      </c>
    </row>
    <row r="15" spans="1:28" ht="25.5" x14ac:dyDescent="0.2">
      <c r="A15" s="8"/>
      <c r="B15" s="10">
        <f>OrgInfo!$B$11</f>
        <v>0</v>
      </c>
      <c r="C15" s="100">
        <f>OrgInfo!$B$9</f>
        <v>0</v>
      </c>
      <c r="D15" s="96">
        <v>1</v>
      </c>
      <c r="E15" s="96" t="s">
        <v>27</v>
      </c>
      <c r="F15" s="10" t="b">
        <f>'People, Partnerships, Gov'!G10</f>
        <v>0</v>
      </c>
      <c r="G15" s="10" t="s">
        <v>403</v>
      </c>
      <c r="H15" s="10" t="s">
        <v>18</v>
      </c>
      <c r="I15" s="10" t="s">
        <v>29</v>
      </c>
      <c r="J15" s="10" t="s">
        <v>399</v>
      </c>
      <c r="K15" s="94">
        <v>1</v>
      </c>
      <c r="L15" s="73" t="s">
        <v>41</v>
      </c>
      <c r="N15" s="85">
        <v>3</v>
      </c>
      <c r="O15" s="86" t="s">
        <v>109</v>
      </c>
      <c r="P15" s="79"/>
      <c r="Q15" s="78"/>
      <c r="R15" s="78"/>
      <c r="S15" s="80" cm="1">
        <f t="array" ref="S15">IFERROR(ROWS(_xlfn._xlws.FILTER(Tool_data[],(Tool_data[Milestone No.]=N15)*(Tool_data[Checkmark summary category]=S12)*(Tool_data[T/F]=TRUE))),0)</f>
        <v>0</v>
      </c>
      <c r="T15" s="80" cm="1">
        <f t="array" ref="T15">IFERROR(ROWS(_xlfn._xlws.FILTER(Tool_data[],(Tool_data[Milestone No.]=N15)*(Tool_data[Checkmark summary category]=T12)*(Tool_data[T/F]=TRUE))),0)</f>
        <v>0</v>
      </c>
      <c r="U15" s="81"/>
      <c r="V15" s="82"/>
      <c r="W15" s="82"/>
      <c r="X15" s="82"/>
      <c r="Y15" s="82"/>
      <c r="Z15" s="87">
        <f>SUMIFS(Tool_data[Answer weight],Tool_data[Milestone No.],N15,Tool_data[T/F],TRUE)</f>
        <v>0</v>
      </c>
      <c r="AA15" s="88"/>
      <c r="AB15" s="88" t="str">
        <f>IFERROR(IF(FIND("Proceed",'People, Partnerships, Gov'!Q34,1),"no errors"),"Errors found")</f>
        <v>Errors found</v>
      </c>
    </row>
    <row r="16" spans="1:28" ht="25.5" x14ac:dyDescent="0.2">
      <c r="A16" s="8"/>
      <c r="B16" s="10">
        <f>OrgInfo!$B$11</f>
        <v>0</v>
      </c>
      <c r="C16" s="100">
        <f>OrgInfo!$B$9</f>
        <v>0</v>
      </c>
      <c r="D16" s="96">
        <v>1</v>
      </c>
      <c r="E16" s="96" t="s">
        <v>27</v>
      </c>
      <c r="F16" s="10" t="b">
        <f>'People, Partnerships, Gov'!G17</f>
        <v>0</v>
      </c>
      <c r="G16" s="10" t="s">
        <v>404</v>
      </c>
      <c r="H16" s="10" t="s">
        <v>18</v>
      </c>
      <c r="I16" s="10" t="s">
        <v>60</v>
      </c>
      <c r="J16" s="10" t="s">
        <v>397</v>
      </c>
      <c r="K16" s="94">
        <v>1</v>
      </c>
      <c r="L16" s="73" t="s">
        <v>62</v>
      </c>
      <c r="N16" s="85">
        <v>4</v>
      </c>
      <c r="O16" s="86" t="s">
        <v>145</v>
      </c>
      <c r="P16" s="79"/>
      <c r="Q16" s="78"/>
      <c r="R16" s="78"/>
      <c r="S16" s="78"/>
      <c r="T16" s="81"/>
      <c r="U16" s="80" cm="1">
        <f t="array" ref="U16">IFERROR(ROWS(_xlfn._xlws.FILTER(Tool_data[],(Tool_data[Milestone No.]=N16)*(Tool_data[Checkmark summary category]=U12)*(Tool_data[T/F]=TRUE))),0)</f>
        <v>1</v>
      </c>
      <c r="V16" s="80" cm="1">
        <f t="array" ref="V16">IFERROR(ROWS(_xlfn._xlws.FILTER(Tool_data[],(Tool_data[Milestone No.]=N16)*(Tool_data[Checkmark summary category]=V12)*(Tool_data[T/F]=TRUE))),0)</f>
        <v>1</v>
      </c>
      <c r="W16" s="80"/>
      <c r="X16" s="80"/>
      <c r="Y16" s="80"/>
      <c r="Z16" s="87">
        <f>SUMIFS(Tool_data[Answer weight],Tool_data[Milestone No.],N16,Tool_data[T/F],TRUE)</f>
        <v>0</v>
      </c>
      <c r="AA16" s="88"/>
      <c r="AB16" s="88" t="str">
        <f>IFERROR(IF(FIND("Proceed",'People, Partnerships, Gov'!Q47,1),"no errors"),"Errors found")</f>
        <v>no errors</v>
      </c>
    </row>
    <row r="17" spans="1:28" ht="15.75" x14ac:dyDescent="0.2">
      <c r="A17" s="8"/>
      <c r="B17" s="10">
        <f>OrgInfo!$B$11</f>
        <v>0</v>
      </c>
      <c r="C17" s="100">
        <f>OrgInfo!$B$9</f>
        <v>0</v>
      </c>
      <c r="D17" s="96">
        <v>1</v>
      </c>
      <c r="E17" s="96" t="s">
        <v>27</v>
      </c>
      <c r="F17" s="10" t="b">
        <f>'People, Partnerships, Gov'!K9</f>
        <v>0</v>
      </c>
      <c r="G17" s="10" t="s">
        <v>405</v>
      </c>
      <c r="H17" s="10" t="s">
        <v>22</v>
      </c>
      <c r="I17" s="10" t="s">
        <v>29</v>
      </c>
      <c r="J17" s="10" t="s">
        <v>397</v>
      </c>
      <c r="K17" s="94">
        <v>1</v>
      </c>
      <c r="L17" s="73" t="s">
        <v>36</v>
      </c>
      <c r="N17" s="85">
        <v>5</v>
      </c>
      <c r="O17" s="86" t="s">
        <v>406</v>
      </c>
      <c r="P17" s="79"/>
      <c r="Q17" s="78"/>
      <c r="R17" s="83"/>
      <c r="S17" s="78"/>
      <c r="T17" s="81"/>
      <c r="U17" s="81"/>
      <c r="V17" s="82"/>
      <c r="W17" s="82" cm="1">
        <f t="array" ref="W17">IFERROR(ROWS(_xlfn._xlws.FILTER(Tool_data[],(Tool_data[Milestone No.]=N17)*(Tool_data[Checkmark summary category]=W12)*(Tool_data[T/F]=TRUE))),0)</f>
        <v>1</v>
      </c>
      <c r="X17" s="82" cm="1">
        <f t="array" ref="X17">IFERROR(ROWS(_xlfn._xlws.FILTER(Tool_data[],(Tool_data[Milestone No.]=N17)*(Tool_data[Checkmark summary category]=X12)*(Tool_data[T/F]=TRUE))),0)</f>
        <v>1</v>
      </c>
      <c r="Y17" s="82" cm="1">
        <f t="array" ref="Y17">IFERROR(ROWS(_xlfn._xlws.FILTER(Tool_data[],(Tool_data[Milestone No.]=N17)*(Tool_data[Checkmark summary category]=Y12)*(Tool_data[T/F]=TRUE))),0)</f>
        <v>1</v>
      </c>
      <c r="Z17" s="88">
        <f>SUMIFS(Tool_data[Answer weight],Tool_data[Milestone No.],N17,Tool_data[T/F],TRUE)</f>
        <v>8</v>
      </c>
      <c r="AA17" s="87" t="b">
        <f>IF((SUMIFS(Tool_data[Answer weight],Tool_data[Milestone No.],N17,Tool_data[T/F],TRUE,Tool_data[Form category],"Service Areas")&gt;=2)*(SUMIFS(Tool_data[Answer weight],Tool_data[Milestone No.],N17,Tool_data[T/F],TRUE,Tool_data[Form category],"Climate Hazards")&gt;=2),TRUE,FALSE)</f>
        <v>1</v>
      </c>
      <c r="AB17" s="88" t="str">
        <f>IFERROR(IF(FIND("Proceed",'Risk and Adaptation Planning '!K8,1),"no errors"),"Errors found")</f>
        <v>no errors</v>
      </c>
    </row>
    <row r="18" spans="1:28" ht="15.75" x14ac:dyDescent="0.2">
      <c r="A18" s="8"/>
      <c r="B18" s="10">
        <f>OrgInfo!$B$11</f>
        <v>0</v>
      </c>
      <c r="C18" s="100">
        <f>OrgInfo!$B$9</f>
        <v>0</v>
      </c>
      <c r="D18" s="96">
        <v>1</v>
      </c>
      <c r="E18" s="96" t="s">
        <v>27</v>
      </c>
      <c r="F18" s="10" t="b">
        <f>'People, Partnerships, Gov'!K10</f>
        <v>0</v>
      </c>
      <c r="G18" s="10" t="s">
        <v>407</v>
      </c>
      <c r="H18" s="10" t="s">
        <v>22</v>
      </c>
      <c r="I18" s="10" t="s">
        <v>29</v>
      </c>
      <c r="J18" s="10" t="s">
        <v>399</v>
      </c>
      <c r="K18" s="94">
        <v>1</v>
      </c>
      <c r="L18" s="73" t="s">
        <v>43</v>
      </c>
      <c r="M18" s="10"/>
      <c r="N18" s="85">
        <v>6</v>
      </c>
      <c r="O18" s="86" t="s">
        <v>232</v>
      </c>
      <c r="P18" s="79"/>
      <c r="Q18" s="78"/>
      <c r="R18" s="83"/>
      <c r="S18" s="78"/>
      <c r="T18" s="81"/>
      <c r="U18" s="81"/>
      <c r="V18" s="82"/>
      <c r="W18" s="82" cm="1">
        <f t="array" ref="W18">IFERROR(ROWS(_xlfn._xlws.FILTER(Tool_data[],(Tool_data[Milestone No.]=N18)*(Tool_data[Checkmark summary category]=W12)*(Tool_data[T/F]=TRUE))),0)</f>
        <v>1</v>
      </c>
      <c r="X18" s="82" cm="1">
        <f t="array" ref="X18">IFERROR(ROWS(_xlfn._xlws.FILTER(Tool_data[],(Tool_data[Milestone No.]=N18)*(Tool_data[Checkmark summary category]=X12)*(Tool_data[T/F]=TRUE))),0)</f>
        <v>1</v>
      </c>
      <c r="Y18" s="82" cm="1">
        <f t="array" ref="Y18">IFERROR(ROWS(_xlfn._xlws.FILTER(Tool_data[],(Tool_data[Milestone No.]=N18)*(Tool_data[Checkmark summary category]=Y12)*(Tool_data[T/F]=TRUE))),0)</f>
        <v>1</v>
      </c>
      <c r="Z18" s="88">
        <f>SUMIFS(Tool_data[Answer weight],Tool_data[Milestone No.],N18,Tool_data[T/F],TRUE)</f>
        <v>8</v>
      </c>
      <c r="AA18" s="87" t="b">
        <f>IF((SUMIFS(Tool_data[Answer weight],Tool_data[Milestone No.],N18,Tool_data[T/F],TRUE,Tool_data[Form category],"Service Areas")&gt;=2)*(SUMIFS(Tool_data[Answer weight],Tool_data[Milestone No.],N18,Tool_data[T/F],TRUE,Tool_data[Form category],"Climate Hazards")&gt;=2),TRUE,FALSE)</f>
        <v>1</v>
      </c>
      <c r="AB18" s="88" t="str">
        <f>IFERROR(IF(FIND("Proceed",'Risk and Adaptation Planning '!K16,1),"no errors"),"Errors found")</f>
        <v>no errors</v>
      </c>
    </row>
    <row r="19" spans="1:28" ht="25.5" x14ac:dyDescent="0.2">
      <c r="A19" s="8"/>
      <c r="B19" s="10">
        <f>OrgInfo!$B$11</f>
        <v>0</v>
      </c>
      <c r="C19" s="100">
        <f>OrgInfo!$B$9</f>
        <v>0</v>
      </c>
      <c r="D19" s="96">
        <v>1</v>
      </c>
      <c r="E19" s="96" t="s">
        <v>27</v>
      </c>
      <c r="F19" s="10" t="b">
        <f>'People, Partnerships, Gov'!K11</f>
        <v>0</v>
      </c>
      <c r="G19" s="10" t="s">
        <v>408</v>
      </c>
      <c r="H19" s="10" t="s">
        <v>22</v>
      </c>
      <c r="I19" s="10" t="s">
        <v>29</v>
      </c>
      <c r="J19" s="10" t="s">
        <v>399</v>
      </c>
      <c r="K19" s="94">
        <v>1</v>
      </c>
      <c r="L19" s="73" t="s">
        <v>48</v>
      </c>
      <c r="N19" s="85">
        <v>7</v>
      </c>
      <c r="O19" s="86" t="s">
        <v>242</v>
      </c>
      <c r="P19" s="79"/>
      <c r="Q19" s="78"/>
      <c r="R19" s="83"/>
      <c r="S19" s="78"/>
      <c r="T19" s="81"/>
      <c r="U19" s="81"/>
      <c r="V19" s="82"/>
      <c r="W19" s="82" cm="1">
        <f t="array" ref="W19">IFERROR(ROWS(_xlfn._xlws.FILTER(Tool_data[],(Tool_data[Milestone No.]=N19)*(Tool_data[Checkmark summary category]=W12)*(Tool_data[T/F]=TRUE))),0)</f>
        <v>1</v>
      </c>
      <c r="X19" s="82" cm="1">
        <f t="array" ref="X19">IFERROR(ROWS(_xlfn._xlws.FILTER(Tool_data[],(Tool_data[Milestone No.]=N19)*(Tool_data[Checkmark summary category]=X12)*(Tool_data[T/F]=TRUE))),0)</f>
        <v>1</v>
      </c>
      <c r="Y19" s="82" cm="1">
        <f t="array" ref="Y19">IFERROR(ROWS(_xlfn._xlws.FILTER(Tool_data[],(Tool_data[Milestone No.]=N19)*(Tool_data[Checkmark summary category]=Y12)*(Tool_data[T/F]=TRUE))),0)</f>
        <v>1</v>
      </c>
      <c r="Z19" s="88">
        <f>SUMIFS(Tool_data[Answer weight],Tool_data[Milestone No.],N19,Tool_data[T/F],TRUE)</f>
        <v>8</v>
      </c>
      <c r="AA19" s="87" t="b">
        <f>IF((SUMIFS(Tool_data[Answer weight],Tool_data[Milestone No.],N19,Tool_data[T/F],TRUE,Tool_data[Form category],"Service Areas")&gt;=2)*(SUMIFS(Tool_data[Answer weight],Tool_data[Milestone No.],N19,Tool_data[T/F],TRUE,Tool_data[Form category],"Climate Hazards")&gt;=2),TRUE,FALSE)</f>
        <v>1</v>
      </c>
      <c r="AB19" s="88" t="str">
        <f>IFERROR(IF(FIND("Proceed",'Risk and Adaptation Planning '!K24,1),"no errors"),"Errors found")</f>
        <v>no errors</v>
      </c>
    </row>
    <row r="20" spans="1:28" ht="25.5" x14ac:dyDescent="0.2">
      <c r="A20" s="8"/>
      <c r="B20" s="10">
        <f>OrgInfo!$B$11</f>
        <v>0</v>
      </c>
      <c r="C20" s="100">
        <f>OrgInfo!$B$9</f>
        <v>0</v>
      </c>
      <c r="D20" s="96">
        <v>1</v>
      </c>
      <c r="E20" s="96" t="s">
        <v>27</v>
      </c>
      <c r="F20" s="10" t="b">
        <f>'People, Partnerships, Gov'!K12</f>
        <v>0</v>
      </c>
      <c r="G20" s="10" t="s">
        <v>409</v>
      </c>
      <c r="H20" s="10" t="s">
        <v>22</v>
      </c>
      <c r="I20" s="10" t="s">
        <v>29</v>
      </c>
      <c r="J20" s="10" t="s">
        <v>399</v>
      </c>
      <c r="K20" s="94">
        <v>1</v>
      </c>
      <c r="L20" s="73" t="s">
        <v>52</v>
      </c>
      <c r="N20" s="85">
        <v>8</v>
      </c>
      <c r="O20" s="86" t="s">
        <v>252</v>
      </c>
      <c r="P20" s="79"/>
      <c r="Q20" s="78"/>
      <c r="R20" s="83"/>
      <c r="S20" s="78"/>
      <c r="T20" s="81"/>
      <c r="U20" s="81"/>
      <c r="V20" s="82"/>
      <c r="W20" s="82" cm="1">
        <f t="array" ref="W20">IFERROR(ROWS(_xlfn._xlws.FILTER(Tool_data[],(Tool_data[Milestone No.]=N20)*(Tool_data[Checkmark summary category]=W12)*(Tool_data[T/F]=TRUE))),0)</f>
        <v>1</v>
      </c>
      <c r="X20" s="82" cm="1">
        <f t="array" ref="X20">IFERROR(ROWS(_xlfn._xlws.FILTER(Tool_data[],(Tool_data[Milestone No.]=N20)*(Tool_data[Checkmark summary category]=X12)*(Tool_data[T/F]=TRUE))),0)</f>
        <v>1</v>
      </c>
      <c r="Y20" s="82" cm="1">
        <f t="array" ref="Y20">IFERROR(ROWS(_xlfn._xlws.FILTER(Tool_data[],(Tool_data[Milestone No.]=N20)*(Tool_data[Checkmark summary category]=Y12)*(Tool_data[T/F]=TRUE))),0)</f>
        <v>1</v>
      </c>
      <c r="Z20" s="88">
        <f>SUMIFS(Tool_data[Answer weight],Tool_data[Milestone No.],N20,Tool_data[T/F],TRUE)</f>
        <v>7</v>
      </c>
      <c r="AA20" s="87" t="b">
        <f>IF((SUMIFS(Tool_data[Answer weight],Tool_data[Milestone No.],N20,Tool_data[T/F],TRUE,Tool_data[Form category],"Service Areas")&gt;=2)*(SUMIFS(Tool_data[Answer weight],Tool_data[Milestone No.],N20,Tool_data[T/F],TRUE,Tool_data[Form category],"Climate Hazards")&gt;=2),TRUE,FALSE)</f>
        <v>1</v>
      </c>
      <c r="AB20" s="88" t="str">
        <f>IFERROR(IF(FIND("Proceed",'Risk and Adaptation Planning '!K32,1),"no errors"),"Errors found")</f>
        <v>no errors</v>
      </c>
    </row>
    <row r="21" spans="1:28" ht="25.5" x14ac:dyDescent="0.2">
      <c r="A21" s="8"/>
      <c r="B21" s="10">
        <f>OrgInfo!$B$11</f>
        <v>0</v>
      </c>
      <c r="C21" s="100">
        <f>OrgInfo!$B$9</f>
        <v>0</v>
      </c>
      <c r="D21" s="96">
        <v>1</v>
      </c>
      <c r="E21" s="96" t="s">
        <v>27</v>
      </c>
      <c r="F21" s="10" t="b">
        <f>'People, Partnerships, Gov'!K17</f>
        <v>0</v>
      </c>
      <c r="G21" s="10" t="s">
        <v>410</v>
      </c>
      <c r="H21" s="10" t="s">
        <v>22</v>
      </c>
      <c r="I21" s="10" t="s">
        <v>60</v>
      </c>
      <c r="J21" s="10" t="s">
        <v>397</v>
      </c>
      <c r="K21" s="94">
        <v>1</v>
      </c>
      <c r="L21" s="73" t="s">
        <v>64</v>
      </c>
      <c r="N21" s="85">
        <v>9</v>
      </c>
      <c r="O21" s="86" t="s">
        <v>276</v>
      </c>
      <c r="P21" s="80" cm="1">
        <f t="array" ref="P21">IFERROR(ROWS(_xlfn._xlws.FILTER(Tool_data[],(Tool_data[Milestone No.]=N21)*(Tool_data[T/F]=TRUE))),0)</f>
        <v>0</v>
      </c>
      <c r="Q21" s="78"/>
      <c r="R21" s="78"/>
      <c r="S21" s="78"/>
      <c r="T21" s="81"/>
      <c r="U21" s="81"/>
      <c r="V21" s="82"/>
      <c r="W21" s="82"/>
      <c r="X21" s="82"/>
      <c r="Y21" s="82"/>
      <c r="Z21" s="88">
        <f>SUMIFS(Tool_data[Answer weight],Tool_data[Milestone No.],N21,Tool_data[T/F],TRUE)</f>
        <v>0</v>
      </c>
      <c r="AA21" s="88"/>
      <c r="AB21" s="88" t="str">
        <f>IFERROR(IF(FIND("Proceed",'Implementation and Integration'!Q9,1),"no errors"),"Errors found")</f>
        <v>Errors found</v>
      </c>
    </row>
    <row r="22" spans="1:28" ht="38.25" x14ac:dyDescent="0.2">
      <c r="A22" s="8"/>
      <c r="B22" s="10">
        <f>OrgInfo!$B$11</f>
        <v>0</v>
      </c>
      <c r="C22" s="100">
        <f>OrgInfo!$B$9</f>
        <v>0</v>
      </c>
      <c r="D22" s="96">
        <v>1</v>
      </c>
      <c r="E22" s="96" t="s">
        <v>27</v>
      </c>
      <c r="F22" s="10" t="b">
        <f>'People, Partnerships, Gov'!K18</f>
        <v>0</v>
      </c>
      <c r="G22" s="10" t="s">
        <v>411</v>
      </c>
      <c r="H22" s="10" t="s">
        <v>22</v>
      </c>
      <c r="I22" s="10" t="s">
        <v>60</v>
      </c>
      <c r="J22" s="10" t="s">
        <v>397</v>
      </c>
      <c r="K22" s="94">
        <v>1</v>
      </c>
      <c r="L22" s="73" t="s">
        <v>69</v>
      </c>
      <c r="N22" s="85">
        <v>10</v>
      </c>
      <c r="O22" s="86" t="s">
        <v>297</v>
      </c>
      <c r="P22" s="80" cm="1">
        <f t="array" ref="P22">IFERROR(ROWS(_xlfn._xlws.FILTER(Tool_data[],(Tool_data[Milestone No.]=N22)*(Tool_data[T/F]=TRUE))),0)</f>
        <v>0</v>
      </c>
      <c r="Q22" s="78"/>
      <c r="R22" s="78"/>
      <c r="S22" s="78"/>
      <c r="T22" s="81"/>
      <c r="U22" s="81"/>
      <c r="V22" s="82"/>
      <c r="W22" s="82"/>
      <c r="X22" s="82"/>
      <c r="Y22" s="82"/>
      <c r="Z22" s="88">
        <f>SUMIFS(Tool_data[Answer weight],Tool_data[Milestone No.],N22,Tool_data[T/F],TRUE)</f>
        <v>0</v>
      </c>
      <c r="AA22" s="88"/>
      <c r="AB22" s="88" t="str">
        <f>IFERROR(IF(FIND("Proceed",'Implementation and Integration'!Q18,1),"no errors"),"Errors found")</f>
        <v>Errors found</v>
      </c>
    </row>
    <row r="23" spans="1:28" ht="15.75" x14ac:dyDescent="0.2">
      <c r="A23" s="8"/>
      <c r="B23" s="10">
        <f>OrgInfo!$B$11</f>
        <v>0</v>
      </c>
      <c r="C23" s="100">
        <f>OrgInfo!$B$9</f>
        <v>0</v>
      </c>
      <c r="D23" s="96">
        <v>1</v>
      </c>
      <c r="E23" s="96" t="s">
        <v>27</v>
      </c>
      <c r="F23" s="10" t="b">
        <f>'People, Partnerships, Gov'!O9</f>
        <v>0</v>
      </c>
      <c r="G23" s="10" t="s">
        <v>412</v>
      </c>
      <c r="H23" s="10" t="s">
        <v>26</v>
      </c>
      <c r="I23" s="10" t="s">
        <v>29</v>
      </c>
      <c r="J23" s="10" t="s">
        <v>397</v>
      </c>
      <c r="K23" s="94">
        <v>1</v>
      </c>
      <c r="L23" s="73" t="s">
        <v>38</v>
      </c>
      <c r="N23" s="85">
        <v>11</v>
      </c>
      <c r="O23" s="86" t="s">
        <v>323</v>
      </c>
      <c r="P23" s="80" cm="1">
        <f t="array" ref="P23">IFERROR(ROWS(_xlfn._xlws.FILTER(Tool_data[],(Tool_data[Milestone No.]=N23)*(Tool_data[T/F]=TRUE))),0)</f>
        <v>0</v>
      </c>
      <c r="Q23" s="78"/>
      <c r="R23" s="78"/>
      <c r="S23" s="78"/>
      <c r="T23" s="81"/>
      <c r="U23" s="81"/>
      <c r="V23" s="82"/>
      <c r="W23" s="82"/>
      <c r="X23" s="82"/>
      <c r="Y23" s="82"/>
      <c r="Z23" s="88">
        <f>SUMIFS(Tool_data[Answer weight],Tool_data[Milestone No.],N23,Tool_data[T/F],TRUE)</f>
        <v>0</v>
      </c>
      <c r="AA23" s="88"/>
      <c r="AB23" s="88" t="str">
        <f>IFERROR(IF(FIND("Proceed",'Implementation and Integration'!Q28,1),"no errors"),"Errors found")</f>
        <v>Errors found</v>
      </c>
    </row>
    <row r="24" spans="1:28" x14ac:dyDescent="0.2">
      <c r="A24" s="8"/>
      <c r="B24" s="10">
        <f>OrgInfo!$B$11</f>
        <v>0</v>
      </c>
      <c r="C24" s="100">
        <f>OrgInfo!$B$9</f>
        <v>0</v>
      </c>
      <c r="D24" s="96">
        <v>1</v>
      </c>
      <c r="E24" s="96" t="s">
        <v>27</v>
      </c>
      <c r="F24" s="10" t="b">
        <f>'People, Partnerships, Gov'!O10</f>
        <v>0</v>
      </c>
      <c r="G24" s="10" t="s">
        <v>413</v>
      </c>
      <c r="H24" s="10" t="s">
        <v>26</v>
      </c>
      <c r="I24" s="10" t="s">
        <v>29</v>
      </c>
      <c r="J24" s="10" t="s">
        <v>399</v>
      </c>
      <c r="K24" s="94">
        <v>1</v>
      </c>
      <c r="L24" s="73" t="s">
        <v>45</v>
      </c>
    </row>
    <row r="25" spans="1:28" x14ac:dyDescent="0.2">
      <c r="A25" s="8"/>
      <c r="B25" s="10">
        <f>OrgInfo!$B$11</f>
        <v>0</v>
      </c>
      <c r="C25" s="100">
        <f>OrgInfo!$B$9</f>
        <v>0</v>
      </c>
      <c r="D25" s="96">
        <v>1</v>
      </c>
      <c r="E25" s="96" t="s">
        <v>27</v>
      </c>
      <c r="F25" s="10" t="b">
        <f>'People, Partnerships, Gov'!O11</f>
        <v>0</v>
      </c>
      <c r="G25" s="10" t="s">
        <v>414</v>
      </c>
      <c r="H25" s="10" t="s">
        <v>26</v>
      </c>
      <c r="I25" s="10" t="s">
        <v>29</v>
      </c>
      <c r="J25" s="10" t="s">
        <v>399</v>
      </c>
      <c r="K25" s="94">
        <v>1</v>
      </c>
      <c r="L25" s="73" t="s">
        <v>50</v>
      </c>
      <c r="O25" s="72" t="str">
        <f>IF(AA17*AA18*AA19*AA20,"DOES","DOES NOT")</f>
        <v>DOES</v>
      </c>
      <c r="P25" s="3" t="s">
        <v>415</v>
      </c>
      <c r="R25" s="3"/>
      <c r="T25" s="10"/>
      <c r="U25" s="10"/>
      <c r="V25" s="5"/>
      <c r="W25" s="5"/>
      <c r="X25" s="5"/>
      <c r="Y25" s="5"/>
      <c r="Z25" s="10"/>
    </row>
    <row r="26" spans="1:28" x14ac:dyDescent="0.2">
      <c r="A26" s="8"/>
      <c r="B26" s="10">
        <f>OrgInfo!$B$11</f>
        <v>0</v>
      </c>
      <c r="C26" s="100">
        <f>OrgInfo!$B$9</f>
        <v>0</v>
      </c>
      <c r="D26" s="96">
        <v>1</v>
      </c>
      <c r="E26" s="96" t="s">
        <v>27</v>
      </c>
      <c r="F26" s="10" t="b">
        <f>'People, Partnerships, Gov'!O12</f>
        <v>0</v>
      </c>
      <c r="G26" s="10" t="s">
        <v>416</v>
      </c>
      <c r="H26" s="10" t="s">
        <v>26</v>
      </c>
      <c r="I26" s="10" t="s">
        <v>29</v>
      </c>
      <c r="J26" s="10" t="s">
        <v>399</v>
      </c>
      <c r="K26" s="94">
        <v>1</v>
      </c>
      <c r="L26" s="73" t="s">
        <v>54</v>
      </c>
    </row>
    <row r="27" spans="1:28" x14ac:dyDescent="0.2">
      <c r="A27" s="8"/>
      <c r="B27" s="10">
        <f>OrgInfo!$B$11</f>
        <v>0</v>
      </c>
      <c r="C27" s="100">
        <f>OrgInfo!$B$9</f>
        <v>0</v>
      </c>
      <c r="D27" s="96">
        <v>1</v>
      </c>
      <c r="E27" s="96" t="s">
        <v>27</v>
      </c>
      <c r="F27" s="10" t="b">
        <f>'People, Partnerships, Gov'!O17</f>
        <v>0</v>
      </c>
      <c r="G27" s="10" t="s">
        <v>417</v>
      </c>
      <c r="H27" s="10" t="s">
        <v>26</v>
      </c>
      <c r="I27" s="10" t="s">
        <v>60</v>
      </c>
      <c r="J27" s="10" t="s">
        <v>397</v>
      </c>
      <c r="K27" s="94">
        <v>1</v>
      </c>
      <c r="L27" s="73" t="s">
        <v>66</v>
      </c>
      <c r="R27" s="3"/>
      <c r="T27" s="10"/>
      <c r="U27" s="10"/>
      <c r="V27" s="5"/>
      <c r="W27" s="5"/>
      <c r="X27" s="5"/>
      <c r="Y27" s="5"/>
      <c r="Z27" s="10"/>
    </row>
    <row r="28" spans="1:28" x14ac:dyDescent="0.2">
      <c r="A28" s="8"/>
      <c r="B28" s="10">
        <f>OrgInfo!$B$11</f>
        <v>0</v>
      </c>
      <c r="C28" s="100">
        <f>OrgInfo!$B$9</f>
        <v>0</v>
      </c>
      <c r="D28" s="96">
        <v>1</v>
      </c>
      <c r="E28" s="96" t="s">
        <v>27</v>
      </c>
      <c r="F28" s="10" t="b">
        <f>'People, Partnerships, Gov'!O18</f>
        <v>0</v>
      </c>
      <c r="G28" s="10" t="s">
        <v>418</v>
      </c>
      <c r="H28" s="10" t="s">
        <v>26</v>
      </c>
      <c r="I28" s="10" t="s">
        <v>60</v>
      </c>
      <c r="J28" s="10" t="s">
        <v>397</v>
      </c>
      <c r="K28" s="94">
        <v>1</v>
      </c>
      <c r="L28" s="73" t="s">
        <v>71</v>
      </c>
    </row>
    <row r="29" spans="1:28" x14ac:dyDescent="0.2">
      <c r="A29" s="8"/>
      <c r="B29" s="10">
        <f>OrgInfo!$B$11</f>
        <v>0</v>
      </c>
      <c r="C29" s="100">
        <f>OrgInfo!$B$9</f>
        <v>0</v>
      </c>
      <c r="D29" s="96">
        <v>2</v>
      </c>
      <c r="E29" s="96" t="s">
        <v>80</v>
      </c>
      <c r="F29" s="97" t="b">
        <f>'People, Partnerships, Gov'!C23</f>
        <v>0</v>
      </c>
      <c r="G29" s="98" t="s">
        <v>419</v>
      </c>
      <c r="H29" s="10" t="s">
        <v>14</v>
      </c>
      <c r="I29" s="10"/>
      <c r="J29" s="10"/>
      <c r="K29" s="94">
        <v>0</v>
      </c>
      <c r="L29" s="73" t="s">
        <v>81</v>
      </c>
      <c r="R29" s="3"/>
      <c r="T29" s="10"/>
      <c r="U29" s="10"/>
      <c r="V29" s="5"/>
      <c r="W29" s="5"/>
      <c r="X29" s="5"/>
      <c r="Y29" s="5"/>
      <c r="Z29" s="10"/>
    </row>
    <row r="30" spans="1:28" ht="16.5" x14ac:dyDescent="0.3">
      <c r="A30" s="8"/>
      <c r="B30" s="10">
        <f>OrgInfo!$B$11</f>
        <v>0</v>
      </c>
      <c r="C30" s="100">
        <f>OrgInfo!$B$9</f>
        <v>0</v>
      </c>
      <c r="D30" s="96">
        <v>2</v>
      </c>
      <c r="E30" s="96" t="s">
        <v>80</v>
      </c>
      <c r="F30" s="10" t="b">
        <f>'People, Partnerships, Gov'!G23</f>
        <v>0</v>
      </c>
      <c r="G30" s="10" t="s">
        <v>420</v>
      </c>
      <c r="H30" s="10" t="s">
        <v>18</v>
      </c>
      <c r="I30" s="76"/>
      <c r="J30" s="10"/>
      <c r="K30" s="94">
        <v>1</v>
      </c>
      <c r="L30" s="73" t="s">
        <v>83</v>
      </c>
    </row>
    <row r="31" spans="1:28" x14ac:dyDescent="0.2">
      <c r="A31" s="8"/>
      <c r="B31" s="10">
        <f>OrgInfo!$B$11</f>
        <v>0</v>
      </c>
      <c r="C31" s="100">
        <f>OrgInfo!$B$9</f>
        <v>0</v>
      </c>
      <c r="D31" s="96">
        <v>2</v>
      </c>
      <c r="E31" s="96" t="s">
        <v>80</v>
      </c>
      <c r="F31" s="10" t="b">
        <f>'People, Partnerships, Gov'!G24</f>
        <v>0</v>
      </c>
      <c r="G31" s="10" t="s">
        <v>421</v>
      </c>
      <c r="H31" s="10" t="s">
        <v>18</v>
      </c>
      <c r="I31" s="10"/>
      <c r="J31" s="10"/>
      <c r="K31" s="94">
        <v>1</v>
      </c>
      <c r="L31" s="73" t="s">
        <v>90</v>
      </c>
      <c r="T31" s="10"/>
      <c r="U31" s="10"/>
      <c r="V31" s="5"/>
      <c r="W31" s="5"/>
      <c r="X31" s="5"/>
      <c r="Y31" s="5"/>
      <c r="Z31" s="10"/>
    </row>
    <row r="32" spans="1:28" x14ac:dyDescent="0.2">
      <c r="A32" s="8"/>
      <c r="B32" s="10">
        <f>OrgInfo!$B$11</f>
        <v>0</v>
      </c>
      <c r="C32" s="100">
        <f>OrgInfo!$B$9</f>
        <v>0</v>
      </c>
      <c r="D32" s="96">
        <v>2</v>
      </c>
      <c r="E32" s="96" t="s">
        <v>80</v>
      </c>
      <c r="F32" s="10" t="b">
        <f>'People, Partnerships, Gov'!K23</f>
        <v>0</v>
      </c>
      <c r="G32" s="10" t="s">
        <v>422</v>
      </c>
      <c r="H32" s="10" t="s">
        <v>22</v>
      </c>
      <c r="I32" s="10"/>
      <c r="J32" s="10"/>
      <c r="K32" s="94">
        <v>1</v>
      </c>
      <c r="L32" s="73" t="s">
        <v>85</v>
      </c>
    </row>
    <row r="33" spans="1:26" x14ac:dyDescent="0.2">
      <c r="A33" s="8"/>
      <c r="B33" s="10">
        <f>OrgInfo!$B$11</f>
        <v>0</v>
      </c>
      <c r="C33" s="100">
        <f>OrgInfo!$B$9</f>
        <v>0</v>
      </c>
      <c r="D33" s="96">
        <v>2</v>
      </c>
      <c r="E33" s="96" t="s">
        <v>80</v>
      </c>
      <c r="F33" s="10" t="b">
        <f>'People, Partnerships, Gov'!K24</f>
        <v>0</v>
      </c>
      <c r="G33" s="10" t="s">
        <v>423</v>
      </c>
      <c r="H33" s="10" t="s">
        <v>22</v>
      </c>
      <c r="I33" s="10"/>
      <c r="J33" s="10"/>
      <c r="K33" s="94">
        <v>1</v>
      </c>
      <c r="L33" s="73" t="s">
        <v>92</v>
      </c>
      <c r="R33" s="9"/>
      <c r="T33" s="10"/>
      <c r="U33" s="10"/>
      <c r="V33" s="5"/>
      <c r="W33" s="5"/>
      <c r="X33" s="5"/>
      <c r="Y33" s="5"/>
      <c r="Z33" s="10"/>
    </row>
    <row r="34" spans="1:26" x14ac:dyDescent="0.2">
      <c r="A34" s="8"/>
      <c r="B34" s="10">
        <f>OrgInfo!$B$11</f>
        <v>0</v>
      </c>
      <c r="C34" s="100">
        <f>OrgInfo!$B$9</f>
        <v>0</v>
      </c>
      <c r="D34" s="96">
        <v>2</v>
      </c>
      <c r="E34" s="96" t="s">
        <v>80</v>
      </c>
      <c r="F34" s="10" t="b">
        <f>'People, Partnerships, Gov'!K25</f>
        <v>0</v>
      </c>
      <c r="G34" s="10" t="s">
        <v>424</v>
      </c>
      <c r="H34" s="10" t="s">
        <v>22</v>
      </c>
      <c r="I34" s="10"/>
      <c r="J34" s="10"/>
      <c r="K34" s="94">
        <v>1</v>
      </c>
      <c r="L34" s="73" t="s">
        <v>97</v>
      </c>
    </row>
    <row r="35" spans="1:26" x14ac:dyDescent="0.2">
      <c r="A35" s="8"/>
      <c r="B35" s="10">
        <f>OrgInfo!$B$11</f>
        <v>0</v>
      </c>
      <c r="C35" s="100">
        <f>OrgInfo!$B$9</f>
        <v>0</v>
      </c>
      <c r="D35" s="96">
        <v>2</v>
      </c>
      <c r="E35" s="96" t="s">
        <v>80</v>
      </c>
      <c r="F35" s="10" t="b">
        <f>'People, Partnerships, Gov'!K26</f>
        <v>0</v>
      </c>
      <c r="G35" s="10" t="s">
        <v>425</v>
      </c>
      <c r="H35" s="10" t="s">
        <v>22</v>
      </c>
      <c r="I35" s="10"/>
      <c r="J35" s="10"/>
      <c r="K35" s="94">
        <v>1</v>
      </c>
      <c r="L35" s="73" t="s">
        <v>102</v>
      </c>
      <c r="R35" s="9"/>
      <c r="T35" s="10"/>
      <c r="U35" s="10"/>
      <c r="V35" s="5"/>
      <c r="W35" s="5"/>
      <c r="X35" s="5"/>
      <c r="Y35" s="5"/>
      <c r="Z35" s="10"/>
    </row>
    <row r="36" spans="1:26" x14ac:dyDescent="0.2">
      <c r="A36" s="8"/>
      <c r="B36" s="10">
        <f>OrgInfo!$B$11</f>
        <v>0</v>
      </c>
      <c r="C36" s="100">
        <f>OrgInfo!$B$9</f>
        <v>0</v>
      </c>
      <c r="D36" s="96">
        <v>2</v>
      </c>
      <c r="E36" s="96" t="s">
        <v>80</v>
      </c>
      <c r="F36" s="10" t="b">
        <f>'People, Partnerships, Gov'!O23</f>
        <v>0</v>
      </c>
      <c r="G36" s="10" t="s">
        <v>426</v>
      </c>
      <c r="H36" s="10" t="s">
        <v>26</v>
      </c>
      <c r="I36" s="10"/>
      <c r="J36" s="10"/>
      <c r="K36" s="94">
        <v>1</v>
      </c>
      <c r="L36" s="73" t="s">
        <v>87</v>
      </c>
    </row>
    <row r="37" spans="1:26" x14ac:dyDescent="0.2">
      <c r="A37" s="8"/>
      <c r="B37" s="10">
        <f>OrgInfo!$B$11</f>
        <v>0</v>
      </c>
      <c r="C37" s="100">
        <f>OrgInfo!$B$9</f>
        <v>0</v>
      </c>
      <c r="D37" s="96">
        <v>2</v>
      </c>
      <c r="E37" s="96" t="s">
        <v>80</v>
      </c>
      <c r="F37" s="10" t="b">
        <f>'People, Partnerships, Gov'!O24</f>
        <v>0</v>
      </c>
      <c r="G37" s="10" t="s">
        <v>427</v>
      </c>
      <c r="H37" s="10" t="s">
        <v>26</v>
      </c>
      <c r="I37" s="10"/>
      <c r="J37" s="10"/>
      <c r="K37" s="94">
        <v>1</v>
      </c>
      <c r="L37" s="73" t="s">
        <v>94</v>
      </c>
      <c r="R37" s="9"/>
      <c r="T37" s="10"/>
      <c r="U37" s="10"/>
      <c r="V37" s="5"/>
      <c r="W37" s="5"/>
      <c r="X37" s="5"/>
      <c r="Y37" s="5"/>
      <c r="Z37" s="10"/>
    </row>
    <row r="38" spans="1:26" x14ac:dyDescent="0.2">
      <c r="A38" s="8"/>
      <c r="B38" s="10">
        <f>OrgInfo!$B$11</f>
        <v>0</v>
      </c>
      <c r="C38" s="100">
        <f>OrgInfo!$B$9</f>
        <v>0</v>
      </c>
      <c r="D38" s="96">
        <v>2</v>
      </c>
      <c r="E38" s="96" t="s">
        <v>80</v>
      </c>
      <c r="F38" s="10" t="b">
        <f>'People, Partnerships, Gov'!O25</f>
        <v>0</v>
      </c>
      <c r="G38" s="10" t="s">
        <v>428</v>
      </c>
      <c r="H38" s="10" t="s">
        <v>26</v>
      </c>
      <c r="I38" s="10"/>
      <c r="J38" s="10"/>
      <c r="K38" s="94">
        <v>1</v>
      </c>
      <c r="L38" s="73" t="s">
        <v>99</v>
      </c>
      <c r="T38" s="10"/>
      <c r="U38" s="10"/>
      <c r="V38" s="5"/>
      <c r="W38" s="5"/>
      <c r="X38" s="5"/>
      <c r="Y38" s="5"/>
      <c r="Z38" s="10"/>
    </row>
    <row r="39" spans="1:26" x14ac:dyDescent="0.2">
      <c r="A39" s="8"/>
      <c r="B39" s="10">
        <f>OrgInfo!$B$11</f>
        <v>0</v>
      </c>
      <c r="C39" s="100">
        <f>OrgInfo!$B$9</f>
        <v>0</v>
      </c>
      <c r="D39" s="96">
        <v>2</v>
      </c>
      <c r="E39" s="96" t="s">
        <v>80</v>
      </c>
      <c r="F39" s="10" t="b">
        <f>'People, Partnerships, Gov'!O26</f>
        <v>0</v>
      </c>
      <c r="G39" s="10" t="s">
        <v>429</v>
      </c>
      <c r="H39" s="10" t="s">
        <v>26</v>
      </c>
      <c r="I39" s="10"/>
      <c r="J39" s="10"/>
      <c r="K39" s="94">
        <v>1</v>
      </c>
      <c r="L39" s="73" t="s">
        <v>103</v>
      </c>
      <c r="T39" s="10"/>
      <c r="U39" s="10"/>
      <c r="V39" s="5"/>
      <c r="W39" s="5"/>
      <c r="X39" s="5"/>
      <c r="Y39" s="5"/>
      <c r="Z39" s="10"/>
    </row>
    <row r="40" spans="1:26" x14ac:dyDescent="0.2">
      <c r="A40" s="8"/>
      <c r="B40" s="10">
        <f>OrgInfo!$B$11</f>
        <v>0</v>
      </c>
      <c r="C40" s="100">
        <f>OrgInfo!$B$9</f>
        <v>0</v>
      </c>
      <c r="D40" s="96">
        <v>3</v>
      </c>
      <c r="E40" s="96" t="s">
        <v>109</v>
      </c>
      <c r="F40" s="97" t="b">
        <f>'People, Partnerships, Gov'!C34</f>
        <v>0</v>
      </c>
      <c r="G40" s="10" t="s">
        <v>430</v>
      </c>
      <c r="H40" s="10" t="s">
        <v>14</v>
      </c>
      <c r="I40" s="10" t="s">
        <v>110</v>
      </c>
      <c r="J40" s="10" t="s">
        <v>110</v>
      </c>
      <c r="K40" s="94">
        <v>0</v>
      </c>
      <c r="L40" s="73" t="s">
        <v>112</v>
      </c>
      <c r="T40" s="10"/>
      <c r="U40" s="10"/>
      <c r="V40" s="5"/>
      <c r="W40" s="5"/>
      <c r="X40" s="5"/>
      <c r="Y40" s="5"/>
      <c r="Z40" s="10"/>
    </row>
    <row r="41" spans="1:26" x14ac:dyDescent="0.2">
      <c r="A41" s="8"/>
      <c r="B41" s="10">
        <f>OrgInfo!$B$11</f>
        <v>0</v>
      </c>
      <c r="C41" s="100">
        <f>OrgInfo!$B$9</f>
        <v>0</v>
      </c>
      <c r="D41" s="96">
        <v>3</v>
      </c>
      <c r="E41" s="96" t="s">
        <v>109</v>
      </c>
      <c r="F41" s="10" t="b">
        <f>'People, Partnerships, Gov'!C35</f>
        <v>0</v>
      </c>
      <c r="G41" s="98" t="s">
        <v>431</v>
      </c>
      <c r="H41" s="10" t="s">
        <v>14</v>
      </c>
      <c r="I41" s="10" t="s">
        <v>129</v>
      </c>
      <c r="J41" s="10" t="s">
        <v>129</v>
      </c>
      <c r="K41" s="94">
        <v>0</v>
      </c>
      <c r="L41" s="73" t="s">
        <v>119</v>
      </c>
      <c r="T41" s="10"/>
      <c r="U41" s="10"/>
      <c r="V41" s="5"/>
      <c r="W41" s="5"/>
      <c r="X41" s="5"/>
      <c r="Y41" s="5"/>
      <c r="Z41" s="10"/>
    </row>
    <row r="42" spans="1:26" x14ac:dyDescent="0.2">
      <c r="A42" s="8"/>
      <c r="B42" s="10">
        <f>OrgInfo!$B$11</f>
        <v>0</v>
      </c>
      <c r="C42" s="100">
        <f>OrgInfo!$B$9</f>
        <v>0</v>
      </c>
      <c r="D42" s="96">
        <v>3</v>
      </c>
      <c r="E42" s="96" t="s">
        <v>109</v>
      </c>
      <c r="F42" s="10" t="b">
        <f>'People, Partnerships, Gov'!G34</f>
        <v>0</v>
      </c>
      <c r="G42" s="10" t="s">
        <v>432</v>
      </c>
      <c r="H42" s="10" t="s">
        <v>18</v>
      </c>
      <c r="I42" s="10" t="s">
        <v>110</v>
      </c>
      <c r="J42" s="10" t="s">
        <v>110</v>
      </c>
      <c r="K42" s="94">
        <v>1</v>
      </c>
      <c r="L42" s="73" t="s">
        <v>114</v>
      </c>
      <c r="T42" s="10"/>
      <c r="U42" s="10"/>
      <c r="V42" s="5"/>
      <c r="W42" s="5"/>
      <c r="X42" s="5"/>
      <c r="Y42" s="5"/>
      <c r="Z42" s="10"/>
    </row>
    <row r="43" spans="1:26" x14ac:dyDescent="0.2">
      <c r="A43" s="8"/>
      <c r="B43" s="10">
        <f>OrgInfo!$B$11</f>
        <v>0</v>
      </c>
      <c r="C43" s="100">
        <f>OrgInfo!$B$9</f>
        <v>0</v>
      </c>
      <c r="D43" s="96">
        <v>3</v>
      </c>
      <c r="E43" s="96" t="s">
        <v>109</v>
      </c>
      <c r="F43" s="10" t="b">
        <f>'People, Partnerships, Gov'!G39</f>
        <v>0</v>
      </c>
      <c r="G43" s="10" t="s">
        <v>433</v>
      </c>
      <c r="H43" s="10" t="s">
        <v>18</v>
      </c>
      <c r="I43" s="10" t="s">
        <v>129</v>
      </c>
      <c r="J43" s="10" t="s">
        <v>129</v>
      </c>
      <c r="K43" s="94">
        <v>1</v>
      </c>
      <c r="L43" s="73" t="s">
        <v>131</v>
      </c>
      <c r="T43" s="10"/>
      <c r="U43" s="10"/>
      <c r="V43" s="5"/>
      <c r="W43" s="5"/>
      <c r="X43" s="5"/>
      <c r="Y43" s="5"/>
      <c r="Z43" s="10"/>
    </row>
    <row r="44" spans="1:26" x14ac:dyDescent="0.2">
      <c r="A44" s="8"/>
      <c r="B44" s="10">
        <f>OrgInfo!$B$11</f>
        <v>0</v>
      </c>
      <c r="C44" s="100">
        <f>OrgInfo!$B$9</f>
        <v>0</v>
      </c>
      <c r="D44" s="96">
        <v>3</v>
      </c>
      <c r="E44" s="96" t="s">
        <v>109</v>
      </c>
      <c r="F44" s="10" t="b">
        <f>'People, Partnerships, Gov'!G40</f>
        <v>0</v>
      </c>
      <c r="G44" s="10" t="s">
        <v>434</v>
      </c>
      <c r="H44" s="10" t="s">
        <v>18</v>
      </c>
      <c r="I44" s="10" t="s">
        <v>129</v>
      </c>
      <c r="J44" s="10" t="s">
        <v>129</v>
      </c>
      <c r="K44" s="94">
        <v>1</v>
      </c>
      <c r="L44" s="73" t="s">
        <v>136</v>
      </c>
      <c r="T44" s="10"/>
      <c r="U44" s="10"/>
      <c r="V44" s="5"/>
      <c r="W44" s="5"/>
      <c r="X44" s="5"/>
      <c r="Y44" s="5"/>
      <c r="Z44" s="10"/>
    </row>
    <row r="45" spans="1:26" x14ac:dyDescent="0.2">
      <c r="A45" s="8"/>
      <c r="B45" s="10">
        <f>OrgInfo!$B$11</f>
        <v>0</v>
      </c>
      <c r="C45" s="100">
        <f>OrgInfo!$B$9</f>
        <v>0</v>
      </c>
      <c r="D45" s="96">
        <v>3</v>
      </c>
      <c r="E45" s="96" t="s">
        <v>109</v>
      </c>
      <c r="F45" s="10" t="b">
        <f>'People, Partnerships, Gov'!G41</f>
        <v>0</v>
      </c>
      <c r="G45" s="10" t="s">
        <v>435</v>
      </c>
      <c r="H45" s="10" t="s">
        <v>18</v>
      </c>
      <c r="I45" s="10" t="s">
        <v>129</v>
      </c>
      <c r="J45" s="10" t="s">
        <v>129</v>
      </c>
      <c r="K45" s="94">
        <v>1</v>
      </c>
      <c r="L45" s="73" t="s">
        <v>140</v>
      </c>
      <c r="T45" s="10"/>
      <c r="U45" s="10"/>
      <c r="V45" s="5"/>
      <c r="W45" s="5"/>
      <c r="X45" s="5"/>
      <c r="Y45" s="5"/>
      <c r="Z45" s="10"/>
    </row>
    <row r="46" spans="1:26" x14ac:dyDescent="0.2">
      <c r="A46" s="8"/>
      <c r="B46" s="10">
        <f>OrgInfo!$B$11</f>
        <v>0</v>
      </c>
      <c r="C46" s="100">
        <f>OrgInfo!$B$9</f>
        <v>0</v>
      </c>
      <c r="D46" s="96">
        <v>3</v>
      </c>
      <c r="E46" s="96" t="s">
        <v>109</v>
      </c>
      <c r="F46" s="10" t="b">
        <f>'People, Partnerships, Gov'!K34</f>
        <v>0</v>
      </c>
      <c r="G46" s="10" t="s">
        <v>436</v>
      </c>
      <c r="H46" s="10" t="s">
        <v>22</v>
      </c>
      <c r="I46" s="10" t="s">
        <v>110</v>
      </c>
      <c r="J46" s="10" t="s">
        <v>110</v>
      </c>
      <c r="K46" s="94">
        <v>1</v>
      </c>
      <c r="L46" s="73" t="s">
        <v>116</v>
      </c>
      <c r="T46" s="10"/>
      <c r="U46" s="10"/>
      <c r="V46" s="5"/>
      <c r="W46" s="5"/>
      <c r="X46" s="5"/>
      <c r="Y46" s="5"/>
      <c r="Z46" s="10"/>
    </row>
    <row r="47" spans="1:26" x14ac:dyDescent="0.2">
      <c r="A47" s="8"/>
      <c r="B47" s="10">
        <f>OrgInfo!$B$11</f>
        <v>0</v>
      </c>
      <c r="C47" s="100">
        <f>OrgInfo!$B$9</f>
        <v>0</v>
      </c>
      <c r="D47" s="96">
        <v>3</v>
      </c>
      <c r="E47" s="96" t="s">
        <v>109</v>
      </c>
      <c r="F47" s="10" t="b">
        <f>'People, Partnerships, Gov'!K35</f>
        <v>0</v>
      </c>
      <c r="G47" s="10" t="s">
        <v>437</v>
      </c>
      <c r="H47" s="10" t="s">
        <v>22</v>
      </c>
      <c r="I47" s="10" t="s">
        <v>110</v>
      </c>
      <c r="J47" s="10" t="s">
        <v>110</v>
      </c>
      <c r="K47" s="94">
        <v>1</v>
      </c>
      <c r="L47" s="73" t="s">
        <v>122</v>
      </c>
      <c r="T47" s="10"/>
      <c r="U47" s="10"/>
      <c r="V47" s="5"/>
      <c r="W47" s="5"/>
      <c r="X47" s="5"/>
      <c r="Y47" s="5"/>
      <c r="Z47" s="10"/>
    </row>
    <row r="48" spans="1:26" x14ac:dyDescent="0.2">
      <c r="A48" s="8"/>
      <c r="B48" s="10">
        <f>OrgInfo!$B$11</f>
        <v>0</v>
      </c>
      <c r="C48" s="100">
        <f>OrgInfo!$B$9</f>
        <v>0</v>
      </c>
      <c r="D48" s="96">
        <v>3</v>
      </c>
      <c r="E48" s="96" t="s">
        <v>109</v>
      </c>
      <c r="F48" s="10" t="b">
        <f>'People, Partnerships, Gov'!K39</f>
        <v>0</v>
      </c>
      <c r="G48" s="10" t="s">
        <v>438</v>
      </c>
      <c r="H48" s="10" t="s">
        <v>22</v>
      </c>
      <c r="I48" s="10" t="s">
        <v>129</v>
      </c>
      <c r="J48" s="10" t="s">
        <v>129</v>
      </c>
      <c r="K48" s="94">
        <v>1</v>
      </c>
      <c r="L48" s="73" t="s">
        <v>133</v>
      </c>
      <c r="T48" s="10"/>
      <c r="U48" s="10"/>
      <c r="V48" s="5"/>
      <c r="W48" s="5"/>
      <c r="X48" s="5"/>
      <c r="Y48" s="5"/>
      <c r="Z48" s="10"/>
    </row>
    <row r="49" spans="1:26" x14ac:dyDescent="0.2">
      <c r="A49" s="8"/>
      <c r="B49" s="10">
        <f>OrgInfo!$B$11</f>
        <v>0</v>
      </c>
      <c r="C49" s="100">
        <f>OrgInfo!$B$9</f>
        <v>0</v>
      </c>
      <c r="D49" s="96">
        <v>3</v>
      </c>
      <c r="E49" s="96" t="s">
        <v>109</v>
      </c>
      <c r="F49" s="10" t="b">
        <f>'People, Partnerships, Gov'!K40</f>
        <v>0</v>
      </c>
      <c r="G49" s="10" t="s">
        <v>439</v>
      </c>
      <c r="H49" s="10" t="s">
        <v>22</v>
      </c>
      <c r="I49" s="10" t="s">
        <v>129</v>
      </c>
      <c r="J49" s="10" t="s">
        <v>129</v>
      </c>
      <c r="K49" s="94">
        <v>1</v>
      </c>
      <c r="L49" s="73" t="s">
        <v>138</v>
      </c>
      <c r="T49" s="10"/>
      <c r="U49" s="10"/>
      <c r="V49" s="5"/>
      <c r="W49" s="5"/>
      <c r="X49" s="5"/>
      <c r="Y49" s="5"/>
      <c r="Z49" s="10"/>
    </row>
    <row r="50" spans="1:26" x14ac:dyDescent="0.2">
      <c r="A50" s="8"/>
      <c r="B50" s="10">
        <f>OrgInfo!$B$11</f>
        <v>0</v>
      </c>
      <c r="C50" s="100">
        <f>OrgInfo!$B$9</f>
        <v>0</v>
      </c>
      <c r="D50" s="96">
        <v>3</v>
      </c>
      <c r="E50" s="96" t="s">
        <v>109</v>
      </c>
      <c r="F50" s="10" t="b">
        <f>'People, Partnerships, Gov'!K41</f>
        <v>0</v>
      </c>
      <c r="G50" s="10" t="s">
        <v>440</v>
      </c>
      <c r="H50" s="10" t="s">
        <v>22</v>
      </c>
      <c r="I50" s="10" t="s">
        <v>129</v>
      </c>
      <c r="J50" s="10" t="s">
        <v>129</v>
      </c>
      <c r="K50" s="94">
        <v>1</v>
      </c>
      <c r="L50" s="73" t="s">
        <v>142</v>
      </c>
      <c r="T50" s="10"/>
      <c r="U50" s="10"/>
      <c r="V50" s="5"/>
      <c r="W50" s="5"/>
      <c r="X50" s="5"/>
      <c r="Y50" s="5"/>
      <c r="Z50" s="10"/>
    </row>
    <row r="51" spans="1:26" x14ac:dyDescent="0.2">
      <c r="A51" s="8"/>
      <c r="B51" s="10">
        <f>OrgInfo!$B$11</f>
        <v>0</v>
      </c>
      <c r="C51" s="100">
        <f>OrgInfo!$B$9</f>
        <v>0</v>
      </c>
      <c r="D51" s="96">
        <v>3</v>
      </c>
      <c r="E51" s="96" t="s">
        <v>109</v>
      </c>
      <c r="F51" s="10" t="b">
        <f>'People, Partnerships, Gov'!O34</f>
        <v>0</v>
      </c>
      <c r="G51" s="10" t="s">
        <v>441</v>
      </c>
      <c r="H51" s="10" t="s">
        <v>26</v>
      </c>
      <c r="I51" s="10" t="s">
        <v>110</v>
      </c>
      <c r="J51" s="10" t="s">
        <v>110</v>
      </c>
      <c r="K51" s="94">
        <v>1</v>
      </c>
      <c r="L51" s="73" t="s">
        <v>118</v>
      </c>
      <c r="T51" s="10"/>
      <c r="U51" s="10"/>
      <c r="V51" s="5"/>
      <c r="W51" s="5"/>
      <c r="X51" s="5"/>
      <c r="Y51" s="5"/>
      <c r="Z51" s="10"/>
    </row>
    <row r="52" spans="1:26" x14ac:dyDescent="0.2">
      <c r="A52" s="8"/>
      <c r="B52" s="10">
        <f>OrgInfo!$B$11</f>
        <v>0</v>
      </c>
      <c r="C52" s="100">
        <f>OrgInfo!$B$9</f>
        <v>0</v>
      </c>
      <c r="D52" s="96">
        <v>3</v>
      </c>
      <c r="E52" s="96" t="s">
        <v>109</v>
      </c>
      <c r="F52" s="10" t="b">
        <f>'People, Partnerships, Gov'!O35</f>
        <v>0</v>
      </c>
      <c r="G52" s="10" t="s">
        <v>442</v>
      </c>
      <c r="H52" s="10" t="s">
        <v>26</v>
      </c>
      <c r="I52" s="10" t="s">
        <v>110</v>
      </c>
      <c r="J52" s="10" t="s">
        <v>110</v>
      </c>
      <c r="K52" s="94">
        <v>1</v>
      </c>
      <c r="L52" s="73" t="s">
        <v>124</v>
      </c>
      <c r="T52" s="10"/>
      <c r="U52" s="10"/>
      <c r="V52" s="5"/>
      <c r="W52" s="5"/>
      <c r="X52" s="5"/>
      <c r="Y52" s="5"/>
      <c r="Z52" s="10"/>
    </row>
    <row r="53" spans="1:26" x14ac:dyDescent="0.2">
      <c r="A53" s="8"/>
      <c r="B53" s="10">
        <f>OrgInfo!$B$11</f>
        <v>0</v>
      </c>
      <c r="C53" s="100">
        <f>OrgInfo!$B$9</f>
        <v>0</v>
      </c>
      <c r="D53" s="96">
        <v>3</v>
      </c>
      <c r="E53" s="96" t="s">
        <v>109</v>
      </c>
      <c r="F53" s="10" t="b">
        <f>'People, Partnerships, Gov'!O39</f>
        <v>0</v>
      </c>
      <c r="G53" s="10" t="s">
        <v>443</v>
      </c>
      <c r="H53" s="10" t="s">
        <v>26</v>
      </c>
      <c r="I53" s="10" t="s">
        <v>129</v>
      </c>
      <c r="J53" s="10" t="s">
        <v>129</v>
      </c>
      <c r="K53" s="94">
        <v>1</v>
      </c>
      <c r="L53" s="73" t="s">
        <v>134</v>
      </c>
      <c r="T53" s="10"/>
      <c r="U53" s="10"/>
      <c r="V53" s="5"/>
      <c r="W53" s="5"/>
      <c r="X53" s="5"/>
      <c r="Y53" s="5"/>
      <c r="Z53" s="10"/>
    </row>
    <row r="54" spans="1:26" x14ac:dyDescent="0.2">
      <c r="B54" s="10">
        <f>OrgInfo!$B$11</f>
        <v>0</v>
      </c>
      <c r="C54" s="100">
        <f>OrgInfo!$B$9</f>
        <v>0</v>
      </c>
      <c r="D54" s="96">
        <v>4</v>
      </c>
      <c r="E54" s="96" t="s">
        <v>145</v>
      </c>
      <c r="F54" s="97" t="b">
        <f>'People, Partnerships, Gov'!C47</f>
        <v>1</v>
      </c>
      <c r="G54" s="98" t="s">
        <v>444</v>
      </c>
      <c r="H54" s="10" t="s">
        <v>14</v>
      </c>
      <c r="I54" s="10" t="s">
        <v>146</v>
      </c>
      <c r="J54" s="10" t="s">
        <v>146</v>
      </c>
      <c r="K54" s="94">
        <v>0</v>
      </c>
      <c r="L54" s="73" t="s">
        <v>148</v>
      </c>
      <c r="V54" s="4"/>
      <c r="W54" s="4"/>
      <c r="X54" s="4"/>
      <c r="Y54" s="4"/>
      <c r="Z54" s="10"/>
    </row>
    <row r="55" spans="1:26" x14ac:dyDescent="0.2">
      <c r="A55" s="8"/>
      <c r="B55" s="10">
        <f>OrgInfo!$B$11</f>
        <v>0</v>
      </c>
      <c r="C55" s="100">
        <f>OrgInfo!$B$9</f>
        <v>0</v>
      </c>
      <c r="D55" s="96">
        <v>4</v>
      </c>
      <c r="E55" s="96" t="s">
        <v>145</v>
      </c>
      <c r="F55" s="97" t="b">
        <f>'People, Partnerships, Gov'!C48</f>
        <v>1</v>
      </c>
      <c r="G55" s="10" t="s">
        <v>445</v>
      </c>
      <c r="H55" s="10" t="s">
        <v>14</v>
      </c>
      <c r="I55" s="10" t="s">
        <v>168</v>
      </c>
      <c r="J55" s="10" t="s">
        <v>168</v>
      </c>
      <c r="K55" s="94">
        <v>0</v>
      </c>
      <c r="L55" s="73" t="s">
        <v>155</v>
      </c>
      <c r="S55" s="10"/>
      <c r="T55" s="10"/>
      <c r="U55" s="10"/>
      <c r="V55" s="5"/>
      <c r="W55" s="5"/>
      <c r="X55" s="5"/>
      <c r="Y55" s="5"/>
      <c r="Z55" s="10"/>
    </row>
    <row r="56" spans="1:26" x14ac:dyDescent="0.2">
      <c r="A56" s="8"/>
      <c r="B56" s="10">
        <f>OrgInfo!$B$11</f>
        <v>0</v>
      </c>
      <c r="C56" s="100">
        <f>OrgInfo!$B$9</f>
        <v>0</v>
      </c>
      <c r="D56" s="96">
        <v>4</v>
      </c>
      <c r="E56" s="96" t="s">
        <v>145</v>
      </c>
      <c r="F56" s="10" t="b">
        <f>'People, Partnerships, Gov'!G47</f>
        <v>0</v>
      </c>
      <c r="G56" s="10" t="s">
        <v>446</v>
      </c>
      <c r="H56" s="10" t="s">
        <v>18</v>
      </c>
      <c r="I56" s="10" t="s">
        <v>146</v>
      </c>
      <c r="J56" s="10" t="s">
        <v>146</v>
      </c>
      <c r="K56" s="94">
        <v>1</v>
      </c>
      <c r="L56" s="73" t="s">
        <v>150</v>
      </c>
      <c r="S56" s="10"/>
      <c r="T56" s="10"/>
      <c r="U56" s="10"/>
      <c r="V56" s="5"/>
      <c r="W56" s="5"/>
      <c r="X56" s="5"/>
      <c r="Y56" s="5"/>
      <c r="Z56" s="10"/>
    </row>
    <row r="57" spans="1:26" x14ac:dyDescent="0.2">
      <c r="A57" s="8"/>
      <c r="B57" s="10">
        <f>OrgInfo!$B$11</f>
        <v>0</v>
      </c>
      <c r="C57" s="100">
        <f>OrgInfo!$B$9</f>
        <v>0</v>
      </c>
      <c r="D57" s="96">
        <v>4</v>
      </c>
      <c r="E57" s="96" t="s">
        <v>145</v>
      </c>
      <c r="F57" s="10" t="b">
        <f>'People, Partnerships, Gov'!G48</f>
        <v>0</v>
      </c>
      <c r="G57" s="10" t="s">
        <v>447</v>
      </c>
      <c r="H57" s="10" t="s">
        <v>18</v>
      </c>
      <c r="I57" s="10" t="s">
        <v>146</v>
      </c>
      <c r="J57" s="10" t="s">
        <v>146</v>
      </c>
      <c r="K57" s="94">
        <v>1</v>
      </c>
      <c r="L57" s="73" t="s">
        <v>157</v>
      </c>
      <c r="S57" s="10"/>
      <c r="T57" s="10"/>
      <c r="U57" s="10"/>
      <c r="V57" s="5"/>
      <c r="W57" s="5"/>
      <c r="X57" s="5"/>
      <c r="Y57" s="5"/>
      <c r="Z57" s="10"/>
    </row>
    <row r="58" spans="1:26" x14ac:dyDescent="0.2">
      <c r="A58" s="8"/>
      <c r="B58" s="10">
        <f>OrgInfo!$B$11</f>
        <v>0</v>
      </c>
      <c r="C58" s="100">
        <f>OrgInfo!$B$9</f>
        <v>0</v>
      </c>
      <c r="D58" s="96">
        <v>4</v>
      </c>
      <c r="E58" s="96" t="s">
        <v>145</v>
      </c>
      <c r="F58" s="10" t="b">
        <f>'People, Partnerships, Gov'!G52</f>
        <v>0</v>
      </c>
      <c r="G58" s="10" t="s">
        <v>448</v>
      </c>
      <c r="H58" s="10" t="s">
        <v>18</v>
      </c>
      <c r="I58" s="10" t="s">
        <v>168</v>
      </c>
      <c r="J58" s="10" t="s">
        <v>168</v>
      </c>
      <c r="K58" s="94">
        <v>1</v>
      </c>
      <c r="L58" s="73" t="s">
        <v>170</v>
      </c>
      <c r="S58" s="10"/>
      <c r="T58" s="10"/>
      <c r="U58" s="10"/>
      <c r="V58" s="5"/>
      <c r="W58" s="5"/>
      <c r="X58" s="5"/>
      <c r="Y58" s="5"/>
      <c r="Z58" s="10"/>
    </row>
    <row r="59" spans="1:26" x14ac:dyDescent="0.2">
      <c r="A59" s="8"/>
      <c r="B59" s="10">
        <f>OrgInfo!$B$11</f>
        <v>0</v>
      </c>
      <c r="C59" s="100">
        <f>OrgInfo!$B$9</f>
        <v>0</v>
      </c>
      <c r="D59" s="96">
        <v>4</v>
      </c>
      <c r="E59" s="96" t="s">
        <v>145</v>
      </c>
      <c r="F59" s="10" t="b">
        <f>'People, Partnerships, Gov'!G53</f>
        <v>0</v>
      </c>
      <c r="G59" s="10" t="s">
        <v>449</v>
      </c>
      <c r="H59" s="10" t="s">
        <v>18</v>
      </c>
      <c r="I59" s="10" t="s">
        <v>168</v>
      </c>
      <c r="J59" s="10" t="s">
        <v>168</v>
      </c>
      <c r="K59" s="94">
        <v>1</v>
      </c>
      <c r="L59" s="73" t="s">
        <v>176</v>
      </c>
      <c r="S59" s="10"/>
      <c r="T59" s="10"/>
      <c r="U59" s="10"/>
      <c r="V59" s="5"/>
      <c r="W59" s="5"/>
      <c r="X59" s="5"/>
      <c r="Y59" s="5"/>
      <c r="Z59" s="10"/>
    </row>
    <row r="60" spans="1:26" x14ac:dyDescent="0.2">
      <c r="A60" s="8"/>
      <c r="B60" s="10">
        <f>OrgInfo!$B$11</f>
        <v>0</v>
      </c>
      <c r="C60" s="100">
        <f>OrgInfo!$B$9</f>
        <v>0</v>
      </c>
      <c r="D60" s="96">
        <v>4</v>
      </c>
      <c r="E60" s="96" t="s">
        <v>145</v>
      </c>
      <c r="F60" s="10" t="b">
        <f>'People, Partnerships, Gov'!G54</f>
        <v>0</v>
      </c>
      <c r="G60" s="10" t="s">
        <v>450</v>
      </c>
      <c r="H60" s="10" t="s">
        <v>18</v>
      </c>
      <c r="I60" s="10" t="s">
        <v>168</v>
      </c>
      <c r="J60" s="10" t="s">
        <v>168</v>
      </c>
      <c r="K60" s="94">
        <v>1</v>
      </c>
      <c r="L60" s="73" t="s">
        <v>182</v>
      </c>
      <c r="S60" s="10"/>
      <c r="T60" s="10"/>
      <c r="U60" s="10"/>
      <c r="V60" s="5"/>
      <c r="W60" s="5"/>
      <c r="X60" s="5"/>
      <c r="Y60" s="5"/>
      <c r="Z60" s="10"/>
    </row>
    <row r="61" spans="1:26" x14ac:dyDescent="0.2">
      <c r="A61" s="8"/>
      <c r="B61" s="10">
        <f>OrgInfo!$B$11</f>
        <v>0</v>
      </c>
      <c r="C61" s="100">
        <f>OrgInfo!$B$9</f>
        <v>0</v>
      </c>
      <c r="D61" s="96">
        <v>4</v>
      </c>
      <c r="E61" s="96" t="s">
        <v>145</v>
      </c>
      <c r="F61" s="10" t="b">
        <f>'People, Partnerships, Gov'!K47</f>
        <v>0</v>
      </c>
      <c r="G61" s="10" t="s">
        <v>451</v>
      </c>
      <c r="H61" s="10" t="s">
        <v>22</v>
      </c>
      <c r="I61" s="10" t="s">
        <v>146</v>
      </c>
      <c r="J61" s="10" t="s">
        <v>146</v>
      </c>
      <c r="K61" s="94">
        <v>1</v>
      </c>
      <c r="L61" s="73" t="s">
        <v>152</v>
      </c>
      <c r="S61" s="10"/>
      <c r="T61" s="10"/>
      <c r="U61" s="10"/>
      <c r="V61" s="5"/>
      <c r="W61" s="5"/>
      <c r="X61" s="5"/>
      <c r="Y61" s="5"/>
      <c r="Z61" s="10"/>
    </row>
    <row r="62" spans="1:26" x14ac:dyDescent="0.2">
      <c r="B62" s="10">
        <f>OrgInfo!$B$11</f>
        <v>0</v>
      </c>
      <c r="C62" s="100">
        <f>OrgInfo!$B$9</f>
        <v>0</v>
      </c>
      <c r="D62" s="96">
        <v>4</v>
      </c>
      <c r="E62" s="96" t="s">
        <v>145</v>
      </c>
      <c r="F62" s="10" t="b">
        <f>'People, Partnerships, Gov'!K48</f>
        <v>0</v>
      </c>
      <c r="G62" s="10" t="s">
        <v>452</v>
      </c>
      <c r="H62" s="10" t="s">
        <v>22</v>
      </c>
      <c r="I62" s="10" t="s">
        <v>146</v>
      </c>
      <c r="J62" s="10" t="s">
        <v>146</v>
      </c>
      <c r="K62" s="94">
        <v>1</v>
      </c>
      <c r="L62" s="73" t="s">
        <v>159</v>
      </c>
      <c r="V62" s="4"/>
      <c r="W62" s="4"/>
      <c r="X62" s="4"/>
      <c r="Y62" s="4"/>
      <c r="Z62" s="10"/>
    </row>
    <row r="63" spans="1:26" x14ac:dyDescent="0.2">
      <c r="A63" s="8"/>
      <c r="B63" s="10">
        <f>OrgInfo!$B$11</f>
        <v>0</v>
      </c>
      <c r="C63" s="100">
        <f>OrgInfo!$B$9</f>
        <v>0</v>
      </c>
      <c r="D63" s="96">
        <v>4</v>
      </c>
      <c r="E63" s="96" t="s">
        <v>145</v>
      </c>
      <c r="F63" s="10" t="b">
        <f>'People, Partnerships, Gov'!K49</f>
        <v>0</v>
      </c>
      <c r="G63" s="10" t="s">
        <v>453</v>
      </c>
      <c r="H63" s="10" t="s">
        <v>22</v>
      </c>
      <c r="I63" s="10" t="s">
        <v>146</v>
      </c>
      <c r="J63" s="10" t="s">
        <v>146</v>
      </c>
      <c r="K63" s="94">
        <v>1</v>
      </c>
      <c r="L63" s="73" t="s">
        <v>163</v>
      </c>
      <c r="M63" s="11"/>
      <c r="S63" s="10"/>
      <c r="T63" s="10"/>
      <c r="U63" s="11"/>
      <c r="V63" s="5"/>
      <c r="W63" s="5"/>
      <c r="X63" s="5"/>
      <c r="Y63" s="5"/>
      <c r="Z63" s="11"/>
    </row>
    <row r="64" spans="1:26" x14ac:dyDescent="0.2">
      <c r="A64" s="8"/>
      <c r="B64" s="10">
        <f>OrgInfo!$B$11</f>
        <v>0</v>
      </c>
      <c r="C64" s="100">
        <f>OrgInfo!$B$9</f>
        <v>0</v>
      </c>
      <c r="D64" s="96">
        <v>4</v>
      </c>
      <c r="E64" s="96" t="s">
        <v>145</v>
      </c>
      <c r="F64" s="10" t="b">
        <f>'People, Partnerships, Gov'!K52</f>
        <v>0</v>
      </c>
      <c r="G64" s="10" t="s">
        <v>454</v>
      </c>
      <c r="H64" s="10" t="s">
        <v>22</v>
      </c>
      <c r="I64" s="10" t="s">
        <v>168</v>
      </c>
      <c r="J64" s="10" t="s">
        <v>168</v>
      </c>
      <c r="K64" s="94">
        <v>1</v>
      </c>
      <c r="L64" s="73" t="s">
        <v>172</v>
      </c>
      <c r="S64" s="10"/>
      <c r="T64" s="10"/>
      <c r="U64" s="10"/>
      <c r="V64" s="5"/>
      <c r="W64" s="5"/>
      <c r="X64" s="5"/>
      <c r="Y64" s="5"/>
      <c r="Z64" s="10"/>
    </row>
    <row r="65" spans="1:26" x14ac:dyDescent="0.2">
      <c r="A65" s="8"/>
      <c r="B65" s="10">
        <f>OrgInfo!$B$11</f>
        <v>0</v>
      </c>
      <c r="C65" s="100">
        <f>OrgInfo!$B$9</f>
        <v>0</v>
      </c>
      <c r="D65" s="96">
        <v>4</v>
      </c>
      <c r="E65" s="96" t="s">
        <v>145</v>
      </c>
      <c r="F65" s="10" t="b">
        <f>'People, Partnerships, Gov'!K53</f>
        <v>0</v>
      </c>
      <c r="G65" s="10" t="s">
        <v>455</v>
      </c>
      <c r="H65" s="10" t="s">
        <v>22</v>
      </c>
      <c r="I65" s="10" t="s">
        <v>168</v>
      </c>
      <c r="J65" s="10" t="s">
        <v>168</v>
      </c>
      <c r="K65" s="94">
        <v>1</v>
      </c>
      <c r="L65" s="73" t="s">
        <v>178</v>
      </c>
      <c r="S65" s="10"/>
      <c r="T65" s="10"/>
      <c r="U65" s="10"/>
      <c r="V65" s="5"/>
      <c r="W65" s="5"/>
      <c r="X65" s="5"/>
      <c r="Y65" s="5"/>
      <c r="Z65" s="10"/>
    </row>
    <row r="66" spans="1:26" x14ac:dyDescent="0.2">
      <c r="A66" s="8"/>
      <c r="B66" s="10">
        <f>OrgInfo!$B$11</f>
        <v>0</v>
      </c>
      <c r="C66" s="100">
        <f>OrgInfo!$B$9</f>
        <v>0</v>
      </c>
      <c r="D66" s="96">
        <v>4</v>
      </c>
      <c r="E66" s="96" t="s">
        <v>145</v>
      </c>
      <c r="F66" s="10" t="b">
        <f>'People, Partnerships, Gov'!K54</f>
        <v>0</v>
      </c>
      <c r="G66" s="10" t="s">
        <v>456</v>
      </c>
      <c r="H66" s="10" t="s">
        <v>22</v>
      </c>
      <c r="I66" s="10" t="s">
        <v>168</v>
      </c>
      <c r="J66" s="10" t="s">
        <v>168</v>
      </c>
      <c r="K66" s="94">
        <v>1</v>
      </c>
      <c r="L66" s="73" t="s">
        <v>184</v>
      </c>
      <c r="M66" s="11"/>
      <c r="S66" s="10"/>
      <c r="T66" s="10"/>
      <c r="U66" s="10"/>
      <c r="V66" s="5"/>
      <c r="W66" s="5"/>
      <c r="X66" s="5"/>
      <c r="Y66" s="5"/>
      <c r="Z66" s="10"/>
    </row>
    <row r="67" spans="1:26" x14ac:dyDescent="0.2">
      <c r="A67" s="8"/>
      <c r="B67" s="10">
        <f>OrgInfo!$B$11</f>
        <v>0</v>
      </c>
      <c r="C67" s="100">
        <f>OrgInfo!$B$9</f>
        <v>0</v>
      </c>
      <c r="D67" s="96">
        <v>4</v>
      </c>
      <c r="E67" s="96" t="s">
        <v>145</v>
      </c>
      <c r="F67" s="10" t="b">
        <f>'People, Partnerships, Gov'!O47</f>
        <v>0</v>
      </c>
      <c r="G67" s="10" t="s">
        <v>457</v>
      </c>
      <c r="H67" s="10" t="s">
        <v>26</v>
      </c>
      <c r="I67" s="10" t="s">
        <v>146</v>
      </c>
      <c r="J67" s="10" t="s">
        <v>146</v>
      </c>
      <c r="K67" s="94">
        <v>1</v>
      </c>
      <c r="L67" s="73" t="s">
        <v>154</v>
      </c>
      <c r="S67" s="10"/>
      <c r="T67" s="10"/>
      <c r="U67" s="11"/>
      <c r="V67" s="5"/>
      <c r="W67" s="5"/>
      <c r="X67" s="5"/>
      <c r="Y67" s="5"/>
      <c r="Z67" s="10"/>
    </row>
    <row r="68" spans="1:26" x14ac:dyDescent="0.2">
      <c r="A68" s="8"/>
      <c r="B68" s="10">
        <f>OrgInfo!$B$11</f>
        <v>0</v>
      </c>
      <c r="C68" s="100">
        <f>OrgInfo!$B$9</f>
        <v>0</v>
      </c>
      <c r="D68" s="96">
        <v>4</v>
      </c>
      <c r="E68" s="96" t="s">
        <v>145</v>
      </c>
      <c r="F68" s="10" t="b">
        <f>'People, Partnerships, Gov'!O48</f>
        <v>0</v>
      </c>
      <c r="G68" s="10" t="s">
        <v>458</v>
      </c>
      <c r="H68" s="10" t="s">
        <v>26</v>
      </c>
      <c r="I68" s="10" t="s">
        <v>146</v>
      </c>
      <c r="J68" s="10" t="s">
        <v>146</v>
      </c>
      <c r="K68" s="94">
        <v>1</v>
      </c>
      <c r="L68" s="73" t="s">
        <v>161</v>
      </c>
      <c r="Q68" s="10"/>
      <c r="R68" s="10"/>
      <c r="S68" s="10"/>
      <c r="T68" s="10"/>
      <c r="U68" s="10"/>
      <c r="V68" s="5"/>
      <c r="W68" s="5"/>
      <c r="X68" s="5"/>
      <c r="Y68" s="5"/>
      <c r="Z68" s="10"/>
    </row>
    <row r="69" spans="1:26" x14ac:dyDescent="0.2">
      <c r="A69" s="8"/>
      <c r="B69" s="10">
        <f>OrgInfo!$B$11</f>
        <v>0</v>
      </c>
      <c r="C69" s="100">
        <f>OrgInfo!$B$9</f>
        <v>0</v>
      </c>
      <c r="D69" s="96">
        <v>4</v>
      </c>
      <c r="E69" s="96" t="s">
        <v>145</v>
      </c>
      <c r="F69" s="10" t="b">
        <f>'People, Partnerships, Gov'!O49</f>
        <v>0</v>
      </c>
      <c r="G69" s="10" t="s">
        <v>459</v>
      </c>
      <c r="H69" s="10" t="s">
        <v>26</v>
      </c>
      <c r="I69" s="10" t="s">
        <v>146</v>
      </c>
      <c r="J69" s="10" t="s">
        <v>146</v>
      </c>
      <c r="K69" s="94">
        <v>1</v>
      </c>
      <c r="L69" s="73" t="s">
        <v>165</v>
      </c>
      <c r="Q69" s="10"/>
      <c r="R69" s="10"/>
      <c r="S69" s="10"/>
      <c r="T69" s="10"/>
      <c r="U69" s="10"/>
      <c r="V69" s="5"/>
      <c r="W69" s="5"/>
      <c r="X69" s="5"/>
      <c r="Y69" s="5"/>
      <c r="Z69" s="10"/>
    </row>
    <row r="70" spans="1:26" x14ac:dyDescent="0.2">
      <c r="A70" s="8"/>
      <c r="B70" s="10">
        <f>OrgInfo!$B$11</f>
        <v>0</v>
      </c>
      <c r="C70" s="100">
        <f>OrgInfo!$B$9</f>
        <v>0</v>
      </c>
      <c r="D70" s="96">
        <v>4</v>
      </c>
      <c r="E70" s="96" t="s">
        <v>145</v>
      </c>
      <c r="F70" s="10" t="b">
        <f>'People, Partnerships, Gov'!O52</f>
        <v>0</v>
      </c>
      <c r="G70" s="10" t="s">
        <v>460</v>
      </c>
      <c r="H70" s="10" t="s">
        <v>26</v>
      </c>
      <c r="I70" s="10" t="s">
        <v>168</v>
      </c>
      <c r="J70" s="10" t="s">
        <v>168</v>
      </c>
      <c r="K70" s="94">
        <v>1</v>
      </c>
      <c r="L70" s="73" t="s">
        <v>174</v>
      </c>
      <c r="S70" s="10"/>
      <c r="T70" s="10"/>
      <c r="U70" s="10"/>
      <c r="V70" s="5"/>
      <c r="W70" s="5"/>
      <c r="X70" s="5"/>
      <c r="Y70" s="5"/>
      <c r="Z70" s="10"/>
    </row>
    <row r="71" spans="1:26" x14ac:dyDescent="0.2">
      <c r="A71" s="8"/>
      <c r="B71" s="10">
        <f>OrgInfo!$B$11</f>
        <v>0</v>
      </c>
      <c r="C71" s="100">
        <f>OrgInfo!$B$9</f>
        <v>0</v>
      </c>
      <c r="D71" s="96">
        <v>4</v>
      </c>
      <c r="E71" s="96" t="s">
        <v>145</v>
      </c>
      <c r="F71" s="10" t="b">
        <f>'People, Partnerships, Gov'!O53</f>
        <v>0</v>
      </c>
      <c r="G71" s="10" t="s">
        <v>461</v>
      </c>
      <c r="H71" s="10" t="s">
        <v>26</v>
      </c>
      <c r="I71" s="10" t="s">
        <v>168</v>
      </c>
      <c r="J71" s="10" t="s">
        <v>168</v>
      </c>
      <c r="K71" s="94">
        <v>1</v>
      </c>
      <c r="L71" s="73" t="s">
        <v>180</v>
      </c>
      <c r="S71" s="10"/>
      <c r="T71" s="10"/>
      <c r="U71" s="10"/>
      <c r="V71" s="5"/>
      <c r="W71" s="5"/>
      <c r="X71" s="5"/>
      <c r="Y71" s="5"/>
      <c r="Z71" s="10"/>
    </row>
    <row r="72" spans="1:26" x14ac:dyDescent="0.2">
      <c r="A72" s="8"/>
      <c r="B72" s="10">
        <f>OrgInfo!$B$11</f>
        <v>0</v>
      </c>
      <c r="C72" s="100">
        <f>OrgInfo!$B$9</f>
        <v>0</v>
      </c>
      <c r="D72" s="96">
        <v>4</v>
      </c>
      <c r="E72" s="96" t="s">
        <v>145</v>
      </c>
      <c r="F72" s="10" t="b">
        <f>'People, Partnerships, Gov'!O54</f>
        <v>0</v>
      </c>
      <c r="G72" s="10" t="s">
        <v>462</v>
      </c>
      <c r="H72" s="10" t="s">
        <v>26</v>
      </c>
      <c r="I72" s="10" t="s">
        <v>168</v>
      </c>
      <c r="J72" s="10" t="s">
        <v>168</v>
      </c>
      <c r="K72" s="94">
        <v>1</v>
      </c>
      <c r="L72" s="73" t="s">
        <v>186</v>
      </c>
      <c r="S72" s="10"/>
      <c r="T72" s="10"/>
      <c r="U72" s="10"/>
      <c r="V72" s="5"/>
      <c r="W72" s="5"/>
      <c r="X72" s="5"/>
      <c r="Y72" s="5"/>
      <c r="Z72" s="10"/>
    </row>
    <row r="73" spans="1:26" x14ac:dyDescent="0.2">
      <c r="B73" s="10">
        <f>OrgInfo!$B$11</f>
        <v>0</v>
      </c>
      <c r="C73" s="100">
        <f>OrgInfo!$B$9</f>
        <v>0</v>
      </c>
      <c r="D73" s="96">
        <v>4</v>
      </c>
      <c r="E73" s="96" t="s">
        <v>145</v>
      </c>
      <c r="F73" s="10" t="b">
        <f>'People, Partnerships, Gov'!O55</f>
        <v>0</v>
      </c>
      <c r="G73" s="10" t="s">
        <v>463</v>
      </c>
      <c r="H73" s="10" t="s">
        <v>26</v>
      </c>
      <c r="I73" s="10" t="s">
        <v>168</v>
      </c>
      <c r="J73" s="10" t="s">
        <v>168</v>
      </c>
      <c r="K73" s="94">
        <v>1</v>
      </c>
      <c r="L73" s="73" t="s">
        <v>190</v>
      </c>
      <c r="V73" s="4"/>
      <c r="W73" s="4"/>
      <c r="X73" s="4"/>
      <c r="Y73" s="4"/>
      <c r="Z73" s="10"/>
    </row>
    <row r="74" spans="1:26" x14ac:dyDescent="0.2">
      <c r="A74" s="8"/>
      <c r="B74" s="10">
        <f>OrgInfo!$B$11</f>
        <v>0</v>
      </c>
      <c r="C74" s="100">
        <f>OrgInfo!$B$9</f>
        <v>0</v>
      </c>
      <c r="D74" s="96">
        <v>9</v>
      </c>
      <c r="E74" s="96" t="s">
        <v>276</v>
      </c>
      <c r="F74" s="10" t="b">
        <f>'Implementation and Integration'!C8</f>
        <v>0</v>
      </c>
      <c r="G74" s="10" t="s">
        <v>464</v>
      </c>
      <c r="H74" s="10" t="s">
        <v>14</v>
      </c>
      <c r="I74" s="10"/>
      <c r="J74" s="10"/>
      <c r="K74" s="94">
        <v>0</v>
      </c>
      <c r="L74" s="73" t="s">
        <v>281</v>
      </c>
      <c r="M74" s="11"/>
      <c r="Q74" s="10"/>
      <c r="S74" s="10"/>
      <c r="T74" s="10"/>
      <c r="U74" s="11"/>
      <c r="V74" s="5"/>
      <c r="W74" s="5"/>
      <c r="X74" s="5"/>
      <c r="Y74" s="5"/>
      <c r="Z74" s="11"/>
    </row>
    <row r="75" spans="1:26" x14ac:dyDescent="0.2">
      <c r="A75" s="8"/>
      <c r="B75" s="10">
        <f>OrgInfo!$B$11</f>
        <v>0</v>
      </c>
      <c r="C75" s="100">
        <f>OrgInfo!$B$9</f>
        <v>0</v>
      </c>
      <c r="D75" s="96">
        <v>9</v>
      </c>
      <c r="E75" s="96" t="s">
        <v>276</v>
      </c>
      <c r="F75" s="10" t="b">
        <f>'Implementation and Integration'!G8</f>
        <v>0</v>
      </c>
      <c r="G75" s="10" t="s">
        <v>465</v>
      </c>
      <c r="H75" s="10" t="s">
        <v>18</v>
      </c>
      <c r="I75" s="10"/>
      <c r="J75" s="10"/>
      <c r="K75" s="94">
        <v>1</v>
      </c>
      <c r="L75" s="73" t="s">
        <v>283</v>
      </c>
      <c r="S75" s="10"/>
      <c r="T75" s="10"/>
      <c r="U75" s="10"/>
      <c r="V75" s="5"/>
      <c r="W75" s="5"/>
      <c r="X75" s="5"/>
      <c r="Y75" s="5"/>
      <c r="Z75" s="10"/>
    </row>
    <row r="76" spans="1:26" x14ac:dyDescent="0.2">
      <c r="A76" s="8"/>
      <c r="B76" s="10">
        <f>OrgInfo!$B$11</f>
        <v>0</v>
      </c>
      <c r="C76" s="100">
        <f>OrgInfo!$B$9</f>
        <v>0</v>
      </c>
      <c r="D76" s="96">
        <v>9</v>
      </c>
      <c r="E76" s="96" t="s">
        <v>276</v>
      </c>
      <c r="F76" s="10" t="b">
        <f>'Implementation and Integration'!G9</f>
        <v>0</v>
      </c>
      <c r="G76" s="10" t="s">
        <v>466</v>
      </c>
      <c r="H76" s="10" t="s">
        <v>18</v>
      </c>
      <c r="I76" s="10"/>
      <c r="J76" s="10"/>
      <c r="K76" s="94">
        <v>1</v>
      </c>
      <c r="L76" s="73" t="s">
        <v>288</v>
      </c>
      <c r="S76" s="10"/>
      <c r="T76" s="10"/>
      <c r="U76" s="10"/>
      <c r="V76" s="5"/>
      <c r="W76" s="5"/>
      <c r="X76" s="5"/>
      <c r="Y76" s="5"/>
      <c r="Z76" s="10"/>
    </row>
    <row r="77" spans="1:26" x14ac:dyDescent="0.2">
      <c r="A77" s="8"/>
      <c r="B77" s="10">
        <f>OrgInfo!$B$11</f>
        <v>0</v>
      </c>
      <c r="C77" s="100">
        <f>OrgInfo!$B$9</f>
        <v>0</v>
      </c>
      <c r="D77" s="96">
        <v>9</v>
      </c>
      <c r="E77" s="96" t="s">
        <v>276</v>
      </c>
      <c r="F77" s="10" t="b">
        <f>'Implementation and Integration'!G10</f>
        <v>0</v>
      </c>
      <c r="G77" s="10" t="s">
        <v>467</v>
      </c>
      <c r="H77" s="10" t="s">
        <v>18</v>
      </c>
      <c r="I77" s="10"/>
      <c r="J77" s="10"/>
      <c r="K77" s="94">
        <v>1</v>
      </c>
      <c r="L77" s="73" t="s">
        <v>292</v>
      </c>
      <c r="S77" s="10"/>
      <c r="T77" s="10"/>
      <c r="U77" s="10"/>
      <c r="V77" s="5"/>
      <c r="W77" s="5"/>
      <c r="X77" s="5"/>
      <c r="Y77" s="5"/>
      <c r="Z77" s="10"/>
    </row>
    <row r="78" spans="1:26" x14ac:dyDescent="0.2">
      <c r="A78" s="8"/>
      <c r="B78" s="10">
        <f>OrgInfo!$B$11</f>
        <v>0</v>
      </c>
      <c r="C78" s="100">
        <f>OrgInfo!$B$9</f>
        <v>0</v>
      </c>
      <c r="D78" s="96">
        <v>9</v>
      </c>
      <c r="E78" s="96" t="s">
        <v>276</v>
      </c>
      <c r="F78" s="10" t="b">
        <f>'Implementation and Integration'!K8</f>
        <v>0</v>
      </c>
      <c r="G78" s="10" t="s">
        <v>468</v>
      </c>
      <c r="H78" s="10" t="s">
        <v>22</v>
      </c>
      <c r="I78" s="10"/>
      <c r="J78" s="10"/>
      <c r="K78" s="94">
        <v>1</v>
      </c>
      <c r="L78" s="73" t="s">
        <v>285</v>
      </c>
      <c r="M78" s="11"/>
      <c r="Q78" s="11"/>
      <c r="R78" s="11"/>
      <c r="S78" s="10"/>
      <c r="T78" s="10"/>
      <c r="U78" s="10"/>
      <c r="V78" s="5"/>
      <c r="W78" s="5"/>
      <c r="X78" s="5"/>
      <c r="Y78" s="5"/>
      <c r="Z78" s="10"/>
    </row>
    <row r="79" spans="1:26" x14ac:dyDescent="0.2">
      <c r="A79" s="8"/>
      <c r="B79" s="10">
        <f>OrgInfo!$B$11</f>
        <v>0</v>
      </c>
      <c r="C79" s="100">
        <f>OrgInfo!$B$9</f>
        <v>0</v>
      </c>
      <c r="D79" s="96">
        <v>9</v>
      </c>
      <c r="E79" s="96" t="s">
        <v>276</v>
      </c>
      <c r="F79" s="10" t="b">
        <f>'Implementation and Integration'!O8</f>
        <v>0</v>
      </c>
      <c r="G79" s="10" t="s">
        <v>469</v>
      </c>
      <c r="H79" s="10" t="s">
        <v>26</v>
      </c>
      <c r="I79" s="77"/>
      <c r="J79" s="77"/>
      <c r="K79" s="94">
        <v>1</v>
      </c>
      <c r="L79" s="73" t="s">
        <v>286</v>
      </c>
      <c r="S79" s="10"/>
      <c r="T79" s="10"/>
      <c r="U79" s="11"/>
      <c r="V79" s="5"/>
      <c r="W79" s="5"/>
      <c r="X79" s="5"/>
      <c r="Y79" s="5"/>
      <c r="Z79" s="11"/>
    </row>
    <row r="80" spans="1:26" x14ac:dyDescent="0.2">
      <c r="A80" s="8"/>
      <c r="B80" s="10">
        <f>OrgInfo!$B$11</f>
        <v>0</v>
      </c>
      <c r="C80" s="100">
        <f>OrgInfo!$B$9</f>
        <v>0</v>
      </c>
      <c r="D80" s="96">
        <v>10</v>
      </c>
      <c r="E80" s="96" t="s">
        <v>297</v>
      </c>
      <c r="F80" s="10" t="b">
        <f>'Implementation and Integration'!C17</f>
        <v>0</v>
      </c>
      <c r="G80" s="10" t="s">
        <v>470</v>
      </c>
      <c r="H80" s="10" t="s">
        <v>14</v>
      </c>
      <c r="I80" s="10"/>
      <c r="J80" s="10"/>
      <c r="K80" s="94">
        <v>0</v>
      </c>
      <c r="L80" s="73" t="s">
        <v>300</v>
      </c>
      <c r="M80" s="10"/>
      <c r="Q80" s="10"/>
      <c r="R80" s="10"/>
      <c r="S80" s="10"/>
      <c r="T80" s="10"/>
      <c r="U80" s="10"/>
      <c r="V80" s="5"/>
      <c r="W80" s="5"/>
      <c r="X80" s="5"/>
      <c r="Y80" s="5"/>
      <c r="Z80" s="10"/>
    </row>
    <row r="81" spans="1:26" x14ac:dyDescent="0.2">
      <c r="A81" s="8"/>
      <c r="B81" s="10">
        <f>OrgInfo!$B$11</f>
        <v>0</v>
      </c>
      <c r="C81" s="100">
        <f>OrgInfo!$B$9</f>
        <v>0</v>
      </c>
      <c r="D81" s="96">
        <v>10</v>
      </c>
      <c r="E81" s="96" t="s">
        <v>297</v>
      </c>
      <c r="F81" s="10" t="b">
        <f>'Implementation and Integration'!G17</f>
        <v>0</v>
      </c>
      <c r="G81" s="10" t="s">
        <v>471</v>
      </c>
      <c r="H81" s="10" t="s">
        <v>18</v>
      </c>
      <c r="I81" s="10" t="s">
        <v>298</v>
      </c>
      <c r="J81" s="10" t="s">
        <v>298</v>
      </c>
      <c r="K81" s="94">
        <v>1</v>
      </c>
      <c r="L81" s="73" t="s">
        <v>302</v>
      </c>
      <c r="M81" s="10"/>
      <c r="Q81" s="10"/>
      <c r="R81" s="10"/>
      <c r="S81" s="10"/>
      <c r="T81" s="10"/>
      <c r="U81" s="10"/>
      <c r="V81" s="5"/>
      <c r="W81" s="5"/>
      <c r="X81" s="5"/>
      <c r="Y81" s="5"/>
      <c r="Z81" s="10"/>
    </row>
    <row r="82" spans="1:26" x14ac:dyDescent="0.2">
      <c r="A82" s="8"/>
      <c r="B82" s="10">
        <f>OrgInfo!$B$11</f>
        <v>0</v>
      </c>
      <c r="C82" s="100">
        <f>OrgInfo!$B$9</f>
        <v>0</v>
      </c>
      <c r="D82" s="96">
        <v>10</v>
      </c>
      <c r="E82" s="96" t="s">
        <v>297</v>
      </c>
      <c r="F82" s="10" t="b">
        <f>'Implementation and Integration'!G20</f>
        <v>0</v>
      </c>
      <c r="G82" s="10" t="s">
        <v>472</v>
      </c>
      <c r="H82" s="10" t="s">
        <v>18</v>
      </c>
      <c r="I82" s="10" t="s">
        <v>312</v>
      </c>
      <c r="J82" s="10" t="s">
        <v>312</v>
      </c>
      <c r="K82" s="94">
        <v>1</v>
      </c>
      <c r="L82" s="73" t="s">
        <v>316</v>
      </c>
      <c r="M82" s="10"/>
      <c r="Q82" s="10"/>
      <c r="R82" s="10"/>
      <c r="S82" s="10"/>
      <c r="T82" s="10"/>
      <c r="U82" s="10"/>
      <c r="V82" s="5"/>
      <c r="W82" s="5"/>
      <c r="X82" s="5"/>
      <c r="Y82" s="5"/>
      <c r="Z82" s="10"/>
    </row>
    <row r="83" spans="1:26" x14ac:dyDescent="0.2">
      <c r="A83" s="8"/>
      <c r="B83" s="10">
        <f>OrgInfo!$B$11</f>
        <v>0</v>
      </c>
      <c r="C83" s="100">
        <f>OrgInfo!$B$9</f>
        <v>0</v>
      </c>
      <c r="D83" s="96">
        <v>10</v>
      </c>
      <c r="E83" s="96" t="s">
        <v>297</v>
      </c>
      <c r="F83" s="10" t="b">
        <f>'Implementation and Integration'!G21</f>
        <v>0</v>
      </c>
      <c r="G83" s="10" t="s">
        <v>473</v>
      </c>
      <c r="H83" s="10" t="s">
        <v>18</v>
      </c>
      <c r="I83" s="10" t="s">
        <v>312</v>
      </c>
      <c r="J83" s="10" t="s">
        <v>312</v>
      </c>
      <c r="K83" s="94">
        <v>1</v>
      </c>
      <c r="L83" s="73" t="s">
        <v>321</v>
      </c>
      <c r="M83" s="10"/>
      <c r="Q83" s="10"/>
      <c r="R83" s="10"/>
      <c r="S83" s="10"/>
      <c r="T83" s="10"/>
      <c r="U83" s="10"/>
      <c r="V83" s="5"/>
      <c r="W83" s="5"/>
      <c r="X83" s="5"/>
      <c r="Y83" s="5"/>
      <c r="Z83" s="10"/>
    </row>
    <row r="84" spans="1:26" x14ac:dyDescent="0.2">
      <c r="A84" s="8"/>
      <c r="B84" s="10">
        <f>OrgInfo!$B$11</f>
        <v>0</v>
      </c>
      <c r="C84" s="100">
        <f>OrgInfo!$B$9</f>
        <v>0</v>
      </c>
      <c r="D84" s="96">
        <v>10</v>
      </c>
      <c r="E84" s="96" t="s">
        <v>297</v>
      </c>
      <c r="F84" s="10" t="b">
        <f>'Implementation and Integration'!K17</f>
        <v>0</v>
      </c>
      <c r="G84" s="10" t="s">
        <v>474</v>
      </c>
      <c r="H84" s="10" t="s">
        <v>22</v>
      </c>
      <c r="I84" s="10" t="s">
        <v>298</v>
      </c>
      <c r="J84" s="10" t="s">
        <v>298</v>
      </c>
      <c r="K84" s="94">
        <v>1</v>
      </c>
      <c r="L84" s="73" t="s">
        <v>304</v>
      </c>
      <c r="M84" s="10"/>
      <c r="Q84" s="10"/>
      <c r="R84" s="10"/>
      <c r="S84" s="10"/>
      <c r="T84" s="10"/>
      <c r="U84" s="10"/>
      <c r="V84" s="5"/>
      <c r="W84" s="5"/>
      <c r="X84" s="5"/>
      <c r="Y84" s="5"/>
      <c r="Z84" s="10"/>
    </row>
    <row r="85" spans="1:26" x14ac:dyDescent="0.2">
      <c r="A85" s="8"/>
      <c r="B85" s="10">
        <f>OrgInfo!$B$11</f>
        <v>0</v>
      </c>
      <c r="C85" s="100">
        <f>OrgInfo!$B$9</f>
        <v>0</v>
      </c>
      <c r="D85" s="96">
        <v>10</v>
      </c>
      <c r="E85" s="96" t="s">
        <v>297</v>
      </c>
      <c r="F85" s="10" t="b">
        <f>'Implementation and Integration'!K20</f>
        <v>0</v>
      </c>
      <c r="G85" s="10" t="s">
        <v>475</v>
      </c>
      <c r="H85" s="10" t="s">
        <v>22</v>
      </c>
      <c r="I85" s="10" t="s">
        <v>312</v>
      </c>
      <c r="J85" s="10" t="s">
        <v>312</v>
      </c>
      <c r="K85" s="94">
        <v>1</v>
      </c>
      <c r="L85" s="73" t="s">
        <v>318</v>
      </c>
      <c r="M85" s="10"/>
      <c r="Q85" s="10"/>
      <c r="R85" s="10"/>
      <c r="S85" s="10"/>
      <c r="T85" s="10"/>
      <c r="U85" s="10"/>
      <c r="V85" s="5"/>
      <c r="W85" s="5"/>
      <c r="X85" s="5"/>
      <c r="Y85" s="5"/>
      <c r="Z85" s="10"/>
    </row>
    <row r="86" spans="1:26" x14ac:dyDescent="0.2">
      <c r="A86" s="8"/>
      <c r="B86" s="10">
        <f>OrgInfo!$B$11</f>
        <v>0</v>
      </c>
      <c r="C86" s="100">
        <f>OrgInfo!$B$9</f>
        <v>0</v>
      </c>
      <c r="D86" s="96">
        <v>10</v>
      </c>
      <c r="E86" s="96" t="s">
        <v>297</v>
      </c>
      <c r="F86" s="10" t="b">
        <f>'Implementation and Integration'!O17</f>
        <v>0</v>
      </c>
      <c r="G86" s="10" t="s">
        <v>476</v>
      </c>
      <c r="H86" s="10" t="s">
        <v>26</v>
      </c>
      <c r="I86" s="10" t="s">
        <v>298</v>
      </c>
      <c r="J86" s="10" t="s">
        <v>298</v>
      </c>
      <c r="K86" s="94">
        <v>1</v>
      </c>
      <c r="L86" s="73" t="s">
        <v>306</v>
      </c>
      <c r="M86" s="10"/>
      <c r="Q86" s="10"/>
      <c r="R86" s="10"/>
      <c r="S86" s="10"/>
      <c r="T86" s="10"/>
      <c r="U86" s="10"/>
      <c r="V86" s="5"/>
      <c r="W86" s="5"/>
      <c r="X86" s="5"/>
      <c r="Y86" s="5"/>
      <c r="Z86" s="10"/>
    </row>
    <row r="87" spans="1:26" x14ac:dyDescent="0.2">
      <c r="A87" s="8"/>
      <c r="B87" s="10">
        <f>OrgInfo!$B$11</f>
        <v>0</v>
      </c>
      <c r="C87" s="100">
        <f>OrgInfo!$B$9</f>
        <v>0</v>
      </c>
      <c r="D87" s="96">
        <v>10</v>
      </c>
      <c r="E87" s="96" t="s">
        <v>297</v>
      </c>
      <c r="F87" s="10" t="b">
        <f>'Implementation and Integration'!O18</f>
        <v>0</v>
      </c>
      <c r="G87" s="10" t="s">
        <v>477</v>
      </c>
      <c r="H87" s="10" t="s">
        <v>26</v>
      </c>
      <c r="I87" s="10" t="s">
        <v>298</v>
      </c>
      <c r="J87" s="10" t="s">
        <v>298</v>
      </c>
      <c r="K87" s="94">
        <v>1</v>
      </c>
      <c r="L87" s="73" t="s">
        <v>310</v>
      </c>
      <c r="M87" s="10"/>
      <c r="Q87" s="10"/>
      <c r="R87" s="10"/>
      <c r="S87" s="10"/>
      <c r="T87" s="10"/>
      <c r="U87" s="10"/>
      <c r="V87" s="5"/>
      <c r="W87" s="5"/>
      <c r="X87" s="5"/>
      <c r="Y87" s="5"/>
      <c r="Z87" s="10"/>
    </row>
    <row r="88" spans="1:26" x14ac:dyDescent="0.2">
      <c r="A88" s="8"/>
      <c r="B88" s="10">
        <f>OrgInfo!$B$11</f>
        <v>0</v>
      </c>
      <c r="C88" s="100">
        <f>OrgInfo!$B$9</f>
        <v>0</v>
      </c>
      <c r="D88" s="96">
        <v>11</v>
      </c>
      <c r="E88" s="96" t="s">
        <v>323</v>
      </c>
      <c r="F88" s="10" t="b">
        <f>'Implementation and Integration'!C27</f>
        <v>0</v>
      </c>
      <c r="G88" s="10" t="s">
        <v>478</v>
      </c>
      <c r="H88" s="10" t="s">
        <v>14</v>
      </c>
      <c r="I88" s="10"/>
      <c r="J88" s="10"/>
      <c r="K88" s="94">
        <v>0</v>
      </c>
      <c r="L88" s="73" t="s">
        <v>326</v>
      </c>
      <c r="M88" s="10"/>
      <c r="Q88" s="10"/>
      <c r="R88" s="10"/>
      <c r="S88" s="10"/>
      <c r="T88" s="10"/>
      <c r="U88" s="10"/>
      <c r="V88" s="5"/>
      <c r="W88" s="5"/>
      <c r="X88" s="5"/>
      <c r="Y88" s="5"/>
      <c r="Z88" s="10"/>
    </row>
    <row r="89" spans="1:26" x14ac:dyDescent="0.2">
      <c r="A89" s="8"/>
      <c r="B89" s="10">
        <f>OrgInfo!$B$11</f>
        <v>0</v>
      </c>
      <c r="C89" s="100">
        <f>OrgInfo!$B$9</f>
        <v>0</v>
      </c>
      <c r="D89" s="96">
        <v>11</v>
      </c>
      <c r="E89" s="96" t="s">
        <v>323</v>
      </c>
      <c r="F89" s="10" t="b">
        <f>'Implementation and Integration'!G27</f>
        <v>0</v>
      </c>
      <c r="G89" s="10" t="s">
        <v>479</v>
      </c>
      <c r="H89" s="10" t="s">
        <v>18</v>
      </c>
      <c r="I89" s="10" t="s">
        <v>324</v>
      </c>
      <c r="J89" s="10" t="s">
        <v>324</v>
      </c>
      <c r="K89" s="94">
        <v>1</v>
      </c>
      <c r="L89" s="73" t="s">
        <v>328</v>
      </c>
      <c r="M89" s="10"/>
      <c r="Q89" s="10"/>
      <c r="R89" s="10"/>
      <c r="S89" s="10"/>
      <c r="T89" s="10"/>
      <c r="U89" s="10"/>
      <c r="V89" s="5"/>
      <c r="W89" s="5"/>
      <c r="X89" s="5"/>
      <c r="Y89" s="5"/>
      <c r="Z89" s="10"/>
    </row>
    <row r="90" spans="1:26" x14ac:dyDescent="0.2">
      <c r="A90" s="8"/>
      <c r="B90" s="10">
        <f>OrgInfo!$B$11</f>
        <v>0</v>
      </c>
      <c r="C90" s="100">
        <f>OrgInfo!$B$9</f>
        <v>0</v>
      </c>
      <c r="D90" s="96">
        <v>11</v>
      </c>
      <c r="E90" s="96" t="s">
        <v>323</v>
      </c>
      <c r="F90" s="10" t="b">
        <f>'Implementation and Integration'!G28</f>
        <v>0</v>
      </c>
      <c r="G90" s="10" t="s">
        <v>480</v>
      </c>
      <c r="H90" s="10" t="s">
        <v>18</v>
      </c>
      <c r="I90" s="10" t="s">
        <v>324</v>
      </c>
      <c r="J90" s="10" t="s">
        <v>324</v>
      </c>
      <c r="K90" s="94">
        <v>1</v>
      </c>
      <c r="L90" s="73" t="s">
        <v>334</v>
      </c>
      <c r="M90" s="10"/>
      <c r="Q90" s="10"/>
      <c r="R90" s="10"/>
      <c r="S90" s="10"/>
      <c r="T90" s="10"/>
      <c r="U90" s="10"/>
      <c r="V90" s="5"/>
      <c r="W90" s="5"/>
      <c r="X90" s="5"/>
      <c r="Y90" s="5"/>
      <c r="Z90" s="10"/>
    </row>
    <row r="91" spans="1:26" x14ac:dyDescent="0.2">
      <c r="B91" s="10">
        <f>OrgInfo!$B$11</f>
        <v>0</v>
      </c>
      <c r="C91" s="100">
        <f>OrgInfo!$B$9</f>
        <v>0</v>
      </c>
      <c r="D91" s="96">
        <v>11</v>
      </c>
      <c r="E91" s="96" t="s">
        <v>323</v>
      </c>
      <c r="F91" s="10" t="b">
        <f>'Implementation and Integration'!G29</f>
        <v>0</v>
      </c>
      <c r="G91" s="10" t="s">
        <v>481</v>
      </c>
      <c r="H91" s="10" t="s">
        <v>18</v>
      </c>
      <c r="I91" s="10" t="s">
        <v>324</v>
      </c>
      <c r="J91" s="10" t="s">
        <v>324</v>
      </c>
      <c r="K91" s="94">
        <v>1</v>
      </c>
      <c r="L91" s="73" t="s">
        <v>340</v>
      </c>
      <c r="M91" s="10"/>
      <c r="R91" s="10"/>
      <c r="S91" s="10"/>
      <c r="T91" s="10"/>
      <c r="U91" s="10"/>
      <c r="V91" s="5"/>
      <c r="W91" s="5"/>
      <c r="X91" s="5"/>
      <c r="Y91" s="5"/>
      <c r="Z91" s="10"/>
    </row>
    <row r="92" spans="1:26" x14ac:dyDescent="0.2">
      <c r="B92" s="10">
        <f>OrgInfo!$B$11</f>
        <v>0</v>
      </c>
      <c r="C92" s="100">
        <f>OrgInfo!$B$9</f>
        <v>0</v>
      </c>
      <c r="D92" s="96">
        <v>11</v>
      </c>
      <c r="E92" s="96" t="s">
        <v>323</v>
      </c>
      <c r="F92" s="10" t="b">
        <f>'Implementation and Integration'!K27</f>
        <v>0</v>
      </c>
      <c r="G92" s="10" t="s">
        <v>482</v>
      </c>
      <c r="H92" s="10" t="s">
        <v>22</v>
      </c>
      <c r="I92" s="10" t="s">
        <v>324</v>
      </c>
      <c r="J92" s="10" t="s">
        <v>324</v>
      </c>
      <c r="K92" s="94">
        <v>1</v>
      </c>
      <c r="L92" s="73" t="s">
        <v>330</v>
      </c>
      <c r="R92" s="10"/>
      <c r="S92" s="10"/>
      <c r="T92" s="10"/>
      <c r="U92" s="10"/>
      <c r="V92" s="5"/>
      <c r="W92" s="5"/>
      <c r="X92" s="5"/>
      <c r="Y92" s="5"/>
      <c r="Z92" s="10"/>
    </row>
    <row r="93" spans="1:26" x14ac:dyDescent="0.2">
      <c r="A93"/>
      <c r="B93" s="10">
        <f>OrgInfo!$B$11</f>
        <v>0</v>
      </c>
      <c r="C93" s="100">
        <f>OrgInfo!$B$9</f>
        <v>0</v>
      </c>
      <c r="D93" s="96">
        <v>11</v>
      </c>
      <c r="E93" s="96" t="s">
        <v>323</v>
      </c>
      <c r="F93" s="10" t="b">
        <f>'Implementation and Integration'!K28</f>
        <v>0</v>
      </c>
      <c r="G93" s="10" t="s">
        <v>483</v>
      </c>
      <c r="H93" s="10" t="s">
        <v>22</v>
      </c>
      <c r="I93" s="10" t="s">
        <v>324</v>
      </c>
      <c r="J93" s="10" t="s">
        <v>324</v>
      </c>
      <c r="K93" s="94">
        <v>1</v>
      </c>
      <c r="L93" s="73" t="s">
        <v>336</v>
      </c>
      <c r="R93" s="10"/>
      <c r="S93" s="10"/>
      <c r="T93" s="10"/>
      <c r="U93" s="10"/>
      <c r="V93" s="5"/>
      <c r="W93" s="5"/>
      <c r="X93" s="5"/>
      <c r="Y93" s="5"/>
      <c r="Z93" s="10"/>
    </row>
    <row r="94" spans="1:26" x14ac:dyDescent="0.2">
      <c r="A94" s="8"/>
      <c r="B94" s="10">
        <f>OrgInfo!$B$11</f>
        <v>0</v>
      </c>
      <c r="C94" s="100">
        <f>OrgInfo!$B$9</f>
        <v>0</v>
      </c>
      <c r="D94" s="96">
        <v>11</v>
      </c>
      <c r="E94" s="96" t="s">
        <v>323</v>
      </c>
      <c r="F94" s="10" t="b">
        <f>'Implementation and Integration'!K29</f>
        <v>0</v>
      </c>
      <c r="G94" s="10" t="s">
        <v>484</v>
      </c>
      <c r="H94" s="10" t="s">
        <v>22</v>
      </c>
      <c r="I94" s="10" t="s">
        <v>324</v>
      </c>
      <c r="J94" s="10" t="s">
        <v>324</v>
      </c>
      <c r="K94" s="94">
        <v>1</v>
      </c>
      <c r="L94" s="73" t="s">
        <v>342</v>
      </c>
      <c r="M94" s="10"/>
      <c r="Q94" s="10"/>
      <c r="R94" s="10"/>
      <c r="S94" s="10"/>
      <c r="T94" s="10"/>
      <c r="U94" s="10"/>
      <c r="V94" s="5"/>
      <c r="W94" s="5"/>
      <c r="X94" s="5"/>
      <c r="Y94" s="5"/>
      <c r="Z94" s="10"/>
    </row>
    <row r="95" spans="1:26" x14ac:dyDescent="0.2">
      <c r="A95" s="8"/>
      <c r="B95" s="10">
        <f>OrgInfo!$B$11</f>
        <v>0</v>
      </c>
      <c r="C95" s="100">
        <f>OrgInfo!$B$9</f>
        <v>0</v>
      </c>
      <c r="D95" s="96">
        <v>11</v>
      </c>
      <c r="E95" s="96" t="s">
        <v>323</v>
      </c>
      <c r="F95" s="10" t="b">
        <f>'Implementation and Integration'!K30</f>
        <v>0</v>
      </c>
      <c r="G95" s="10" t="s">
        <v>485</v>
      </c>
      <c r="H95" s="10" t="s">
        <v>22</v>
      </c>
      <c r="I95" s="10" t="s">
        <v>324</v>
      </c>
      <c r="J95" s="10" t="s">
        <v>324</v>
      </c>
      <c r="K95" s="94">
        <v>1</v>
      </c>
      <c r="L95" s="73" t="s">
        <v>345</v>
      </c>
      <c r="Q95" s="10"/>
      <c r="R95" s="10"/>
      <c r="S95" s="10"/>
      <c r="T95" s="10"/>
      <c r="U95" s="10"/>
      <c r="V95" s="5"/>
      <c r="W95" s="5"/>
      <c r="X95" s="5"/>
      <c r="Y95" s="5"/>
      <c r="Z95" s="10"/>
    </row>
    <row r="96" spans="1:26" x14ac:dyDescent="0.2">
      <c r="A96" s="8"/>
      <c r="B96" s="10">
        <f>OrgInfo!$B$11</f>
        <v>0</v>
      </c>
      <c r="C96" s="100">
        <f>OrgInfo!$B$9</f>
        <v>0</v>
      </c>
      <c r="D96" s="96">
        <v>11</v>
      </c>
      <c r="E96" s="96" t="s">
        <v>323</v>
      </c>
      <c r="F96" s="10" t="b">
        <f>'Implementation and Integration'!K31</f>
        <v>0</v>
      </c>
      <c r="G96" s="10" t="s">
        <v>486</v>
      </c>
      <c r="H96" s="10" t="s">
        <v>22</v>
      </c>
      <c r="I96" s="10" t="s">
        <v>324</v>
      </c>
      <c r="J96" s="10" t="s">
        <v>324</v>
      </c>
      <c r="K96" s="94">
        <v>1</v>
      </c>
      <c r="L96" s="73" t="s">
        <v>347</v>
      </c>
      <c r="Q96" s="10"/>
      <c r="R96" s="10"/>
      <c r="S96" s="10"/>
      <c r="T96" s="10"/>
      <c r="U96" s="10"/>
      <c r="V96" s="5"/>
      <c r="W96" s="5"/>
      <c r="X96" s="5"/>
      <c r="Y96" s="5"/>
      <c r="Z96" s="10"/>
    </row>
    <row r="97" spans="1:26" x14ac:dyDescent="0.2">
      <c r="A97" s="8"/>
      <c r="B97" s="10">
        <f>OrgInfo!$B$11</f>
        <v>0</v>
      </c>
      <c r="C97" s="100">
        <f>OrgInfo!$B$9</f>
        <v>0</v>
      </c>
      <c r="D97" s="96">
        <v>11</v>
      </c>
      <c r="E97" s="96" t="s">
        <v>323</v>
      </c>
      <c r="F97" s="10" t="b">
        <f>'Implementation and Integration'!K33</f>
        <v>0</v>
      </c>
      <c r="G97" s="10" t="s">
        <v>487</v>
      </c>
      <c r="H97" s="10" t="s">
        <v>22</v>
      </c>
      <c r="I97" s="10" t="s">
        <v>348</v>
      </c>
      <c r="J97" s="10" t="s">
        <v>348</v>
      </c>
      <c r="K97" s="94">
        <v>1</v>
      </c>
      <c r="L97" s="73" t="s">
        <v>350</v>
      </c>
      <c r="R97" s="10"/>
      <c r="S97" s="10"/>
      <c r="T97" s="10"/>
      <c r="U97" s="10"/>
      <c r="V97" s="5"/>
      <c r="W97" s="5"/>
      <c r="X97" s="5"/>
      <c r="Y97" s="5"/>
      <c r="Z97" s="10"/>
    </row>
    <row r="98" spans="1:26" x14ac:dyDescent="0.2">
      <c r="A98" s="8"/>
      <c r="B98" s="10">
        <f>OrgInfo!$B$11</f>
        <v>0</v>
      </c>
      <c r="C98" s="100">
        <f>OrgInfo!$B$9</f>
        <v>0</v>
      </c>
      <c r="D98" s="96">
        <v>11</v>
      </c>
      <c r="E98" s="96" t="s">
        <v>323</v>
      </c>
      <c r="F98" s="10" t="b">
        <f>'Implementation and Integration'!K34</f>
        <v>0</v>
      </c>
      <c r="G98" s="10" t="s">
        <v>488</v>
      </c>
      <c r="H98" s="10" t="s">
        <v>22</v>
      </c>
      <c r="I98" s="10" t="s">
        <v>348</v>
      </c>
      <c r="J98" s="10" t="s">
        <v>348</v>
      </c>
      <c r="K98" s="94">
        <v>1</v>
      </c>
      <c r="L98" s="73" t="s">
        <v>353</v>
      </c>
      <c r="R98" s="10"/>
      <c r="S98" s="10"/>
      <c r="T98" s="10"/>
      <c r="U98" s="10"/>
      <c r="V98" s="5"/>
      <c r="W98" s="5"/>
      <c r="X98" s="5"/>
      <c r="Y98" s="5"/>
      <c r="Z98" s="10"/>
    </row>
    <row r="99" spans="1:26" x14ac:dyDescent="0.2">
      <c r="B99" s="10">
        <f>OrgInfo!$B$11</f>
        <v>0</v>
      </c>
      <c r="C99" s="100">
        <f>OrgInfo!$B$9</f>
        <v>0</v>
      </c>
      <c r="D99" s="96">
        <v>11</v>
      </c>
      <c r="E99" s="96" t="s">
        <v>323</v>
      </c>
      <c r="F99" s="10" t="b">
        <f>'Implementation and Integration'!O27</f>
        <v>0</v>
      </c>
      <c r="G99" s="10" t="s">
        <v>489</v>
      </c>
      <c r="H99" s="10" t="s">
        <v>26</v>
      </c>
      <c r="I99" s="10" t="s">
        <v>324</v>
      </c>
      <c r="J99" s="10" t="s">
        <v>324</v>
      </c>
      <c r="K99" s="94">
        <v>1</v>
      </c>
      <c r="L99" s="73" t="s">
        <v>332</v>
      </c>
      <c r="R99" s="10"/>
      <c r="S99" s="10"/>
      <c r="T99" s="10"/>
      <c r="U99" s="10"/>
      <c r="V99" s="5"/>
      <c r="W99" s="5"/>
      <c r="X99" s="5"/>
      <c r="Y99" s="5"/>
      <c r="Z99" s="10"/>
    </row>
    <row r="100" spans="1:26" x14ac:dyDescent="0.2">
      <c r="B100" s="10">
        <f>OrgInfo!$B$11</f>
        <v>0</v>
      </c>
      <c r="C100" s="100">
        <f>OrgInfo!$B$9</f>
        <v>0</v>
      </c>
      <c r="D100" s="96">
        <v>11</v>
      </c>
      <c r="E100" s="96" t="s">
        <v>323</v>
      </c>
      <c r="F100" s="10" t="b">
        <f>'Implementation and Integration'!O28</f>
        <v>0</v>
      </c>
      <c r="G100" s="10" t="s">
        <v>490</v>
      </c>
      <c r="H100" s="10" t="s">
        <v>26</v>
      </c>
      <c r="I100" s="10" t="s">
        <v>324</v>
      </c>
      <c r="J100" s="10" t="s">
        <v>324</v>
      </c>
      <c r="K100" s="94">
        <v>1</v>
      </c>
      <c r="L100" s="73" t="s">
        <v>338</v>
      </c>
      <c r="M100" s="10"/>
      <c r="R100" s="10"/>
      <c r="S100" s="10"/>
      <c r="T100" s="10"/>
      <c r="U100" s="10"/>
      <c r="V100" s="5"/>
      <c r="W100" s="5"/>
      <c r="X100" s="5"/>
      <c r="Y100" s="5"/>
      <c r="Z100" s="10"/>
    </row>
    <row r="101" spans="1:26" x14ac:dyDescent="0.2">
      <c r="B101" s="10">
        <f>OrgInfo!$B$11</f>
        <v>0</v>
      </c>
      <c r="C101" s="100">
        <f>OrgInfo!$B$9</f>
        <v>0</v>
      </c>
      <c r="D101" s="96">
        <v>11</v>
      </c>
      <c r="E101" s="96" t="s">
        <v>323</v>
      </c>
      <c r="F101" s="10" t="b">
        <f>'Implementation and Integration'!O33</f>
        <v>0</v>
      </c>
      <c r="G101" s="10" t="s">
        <v>491</v>
      </c>
      <c r="H101" s="10" t="s">
        <v>26</v>
      </c>
      <c r="I101" s="10" t="s">
        <v>348</v>
      </c>
      <c r="J101" s="10" t="s">
        <v>348</v>
      </c>
      <c r="K101" s="94">
        <v>1</v>
      </c>
      <c r="L101" s="73" t="s">
        <v>352</v>
      </c>
      <c r="R101" s="10"/>
      <c r="S101" s="10"/>
      <c r="T101" s="10"/>
      <c r="U101" s="10"/>
      <c r="V101" s="5"/>
      <c r="W101" s="5"/>
      <c r="X101" s="5"/>
      <c r="Y101" s="5"/>
      <c r="Z101" s="10"/>
    </row>
    <row r="102" spans="1:26" x14ac:dyDescent="0.2">
      <c r="A102"/>
      <c r="B102" s="10">
        <f>OrgInfo!$B$11</f>
        <v>0</v>
      </c>
      <c r="C102" s="100">
        <f>OrgInfo!$B$9</f>
        <v>0</v>
      </c>
      <c r="D102" s="96">
        <v>11</v>
      </c>
      <c r="E102" s="96" t="s">
        <v>323</v>
      </c>
      <c r="F102" s="10" t="b">
        <f>'Implementation and Integration'!O34</f>
        <v>0</v>
      </c>
      <c r="G102" s="10" t="s">
        <v>492</v>
      </c>
      <c r="H102" s="10" t="s">
        <v>26</v>
      </c>
      <c r="I102" s="10" t="s">
        <v>348</v>
      </c>
      <c r="J102" s="10" t="s">
        <v>348</v>
      </c>
      <c r="K102" s="94">
        <v>1</v>
      </c>
      <c r="L102" s="73" t="s">
        <v>355</v>
      </c>
      <c r="R102" s="10"/>
      <c r="S102" s="10"/>
      <c r="T102" s="10"/>
      <c r="U102" s="10"/>
      <c r="V102" s="5"/>
      <c r="W102" s="5"/>
      <c r="X102" s="5"/>
      <c r="Y102" s="5"/>
      <c r="Z102" s="10"/>
    </row>
    <row r="103" spans="1:26" x14ac:dyDescent="0.2">
      <c r="A103" s="8"/>
      <c r="B103" s="10">
        <f>OrgInfo!$B$11</f>
        <v>0</v>
      </c>
      <c r="C103" s="100">
        <f>OrgInfo!$B$9</f>
        <v>0</v>
      </c>
      <c r="D103" s="96">
        <v>11</v>
      </c>
      <c r="E103" s="96" t="s">
        <v>323</v>
      </c>
      <c r="F103" s="10" t="b">
        <f>'Implementation and Integration'!O35</f>
        <v>0</v>
      </c>
      <c r="G103" s="10" t="s">
        <v>493</v>
      </c>
      <c r="H103" s="10" t="s">
        <v>26</v>
      </c>
      <c r="I103" s="10" t="s">
        <v>348</v>
      </c>
      <c r="J103" s="10" t="s">
        <v>348</v>
      </c>
      <c r="K103" s="94">
        <v>1</v>
      </c>
      <c r="L103" s="73" t="s">
        <v>357</v>
      </c>
      <c r="R103" s="10"/>
      <c r="S103" s="10"/>
      <c r="T103" s="10"/>
      <c r="U103" s="10"/>
      <c r="V103" s="5"/>
      <c r="W103" s="5"/>
      <c r="X103" s="5"/>
      <c r="Y103" s="5"/>
      <c r="Z103" s="10"/>
    </row>
    <row r="104" spans="1:26" x14ac:dyDescent="0.2">
      <c r="A104" s="8"/>
      <c r="B104" s="10">
        <f>OrgInfo!$B$11</f>
        <v>0</v>
      </c>
      <c r="C104" s="100">
        <f>OrgInfo!$B$9</f>
        <v>0</v>
      </c>
      <c r="D104" s="96">
        <v>11</v>
      </c>
      <c r="E104" s="96" t="s">
        <v>323</v>
      </c>
      <c r="F104" s="10" t="b">
        <f>'Implementation and Integration'!O36</f>
        <v>0</v>
      </c>
      <c r="G104" s="10" t="s">
        <v>494</v>
      </c>
      <c r="H104" s="10" t="s">
        <v>26</v>
      </c>
      <c r="I104" s="10" t="s">
        <v>348</v>
      </c>
      <c r="J104" s="10" t="s">
        <v>348</v>
      </c>
      <c r="K104" s="94">
        <v>1</v>
      </c>
      <c r="L104" s="73" t="s">
        <v>359</v>
      </c>
      <c r="R104" s="10"/>
      <c r="S104" s="10"/>
      <c r="T104" s="10"/>
      <c r="U104" s="10"/>
      <c r="V104" s="5"/>
      <c r="W104" s="5"/>
      <c r="X104" s="5"/>
      <c r="Y104" s="5"/>
      <c r="Z104" s="10"/>
    </row>
    <row r="105" spans="1:26" x14ac:dyDescent="0.2">
      <c r="A105" s="8"/>
      <c r="B105" s="10">
        <f>OrgInfo!$B$11</f>
        <v>0</v>
      </c>
      <c r="C105" s="100">
        <f>OrgInfo!$B$9</f>
        <v>0</v>
      </c>
      <c r="D105" s="96">
        <v>5</v>
      </c>
      <c r="E105" s="96" t="s">
        <v>406</v>
      </c>
      <c r="F105" s="10" t="b">
        <f>'Risk and Adaptation Planning '!C7</f>
        <v>0</v>
      </c>
      <c r="G105" s="10" t="s">
        <v>495</v>
      </c>
      <c r="H105" s="10"/>
      <c r="I105" s="10" t="s">
        <v>202</v>
      </c>
      <c r="J105" s="10" t="s">
        <v>202</v>
      </c>
      <c r="K105" s="10">
        <v>0</v>
      </c>
      <c r="L105" s="73" t="s">
        <v>496</v>
      </c>
      <c r="R105" s="10"/>
      <c r="S105" s="10"/>
      <c r="T105" s="10"/>
      <c r="U105" s="10"/>
      <c r="V105" s="5"/>
      <c r="W105" s="5"/>
      <c r="X105" s="5"/>
      <c r="Y105" s="5"/>
      <c r="Z105" s="10"/>
    </row>
    <row r="106" spans="1:26" x14ac:dyDescent="0.2">
      <c r="A106" s="8"/>
      <c r="B106" s="10">
        <f>OrgInfo!$B$11</f>
        <v>0</v>
      </c>
      <c r="C106" s="100">
        <f>OrgInfo!$B$9</f>
        <v>0</v>
      </c>
      <c r="D106" s="96">
        <v>5</v>
      </c>
      <c r="E106" s="96" t="s">
        <v>406</v>
      </c>
      <c r="F106" s="10" t="b">
        <f>'Risk and Adaptation Planning '!C8</f>
        <v>0</v>
      </c>
      <c r="G106" s="10" t="s">
        <v>497</v>
      </c>
      <c r="H106" s="10"/>
      <c r="I106" s="10" t="s">
        <v>202</v>
      </c>
      <c r="J106" s="10" t="s">
        <v>202</v>
      </c>
      <c r="K106" s="10">
        <v>1</v>
      </c>
      <c r="L106" s="73" t="s">
        <v>498</v>
      </c>
      <c r="M106" s="10"/>
      <c r="R106" s="10"/>
      <c r="S106" s="10"/>
      <c r="T106" s="10"/>
      <c r="U106" s="10"/>
      <c r="V106" s="5"/>
      <c r="W106" s="5"/>
      <c r="X106" s="5"/>
      <c r="Y106" s="5"/>
      <c r="Z106" s="10"/>
    </row>
    <row r="107" spans="1:26" x14ac:dyDescent="0.2">
      <c r="A107" s="8"/>
      <c r="B107" s="10">
        <f>OrgInfo!$B$11</f>
        <v>0</v>
      </c>
      <c r="C107" s="100">
        <f>OrgInfo!$B$9</f>
        <v>0</v>
      </c>
      <c r="D107" s="96">
        <v>5</v>
      </c>
      <c r="E107" s="96" t="s">
        <v>406</v>
      </c>
      <c r="F107" s="10" t="b">
        <f>'Risk and Adaptation Planning '!C9</f>
        <v>0</v>
      </c>
      <c r="G107" s="10" t="s">
        <v>499</v>
      </c>
      <c r="H107" s="10"/>
      <c r="I107" s="10" t="s">
        <v>202</v>
      </c>
      <c r="J107" s="10" t="s">
        <v>202</v>
      </c>
      <c r="K107" s="10">
        <v>2</v>
      </c>
      <c r="L107" s="73" t="s">
        <v>500</v>
      </c>
      <c r="R107" s="10"/>
      <c r="S107" s="10"/>
      <c r="T107" s="10"/>
      <c r="U107" s="10"/>
      <c r="V107" s="5"/>
      <c r="W107" s="5"/>
      <c r="X107" s="5"/>
      <c r="Y107" s="5"/>
      <c r="Z107" s="10"/>
    </row>
    <row r="108" spans="1:26" x14ac:dyDescent="0.2">
      <c r="A108" s="8"/>
      <c r="B108" s="10">
        <f>OrgInfo!$B$11</f>
        <v>0</v>
      </c>
      <c r="C108" s="100">
        <f>OrgInfo!$B$9</f>
        <v>0</v>
      </c>
      <c r="D108" s="96">
        <v>5</v>
      </c>
      <c r="E108" s="96" t="s">
        <v>406</v>
      </c>
      <c r="F108" s="10" t="b">
        <f>'Risk and Adaptation Planning '!C10</f>
        <v>1</v>
      </c>
      <c r="G108" s="10" t="s">
        <v>501</v>
      </c>
      <c r="H108" s="10"/>
      <c r="I108" s="10" t="s">
        <v>202</v>
      </c>
      <c r="J108" s="10" t="s">
        <v>202</v>
      </c>
      <c r="K108" s="10">
        <v>3</v>
      </c>
      <c r="L108" s="73" t="s">
        <v>502</v>
      </c>
      <c r="R108" s="10"/>
      <c r="S108" s="10"/>
      <c r="T108" s="10"/>
      <c r="U108" s="10"/>
      <c r="V108" s="5"/>
      <c r="W108" s="5"/>
      <c r="X108" s="5"/>
      <c r="Y108" s="5"/>
      <c r="Z108" s="10"/>
    </row>
    <row r="109" spans="1:26" x14ac:dyDescent="0.2">
      <c r="A109" s="8"/>
      <c r="B109" s="10">
        <f>OrgInfo!$B$11</f>
        <v>0</v>
      </c>
      <c r="C109" s="100">
        <f>OrgInfo!$B$9</f>
        <v>0</v>
      </c>
      <c r="D109" s="96">
        <v>5</v>
      </c>
      <c r="E109" s="96" t="s">
        <v>406</v>
      </c>
      <c r="F109" s="10" t="b">
        <f>'Risk and Adaptation Planning '!F7</f>
        <v>0</v>
      </c>
      <c r="G109" s="10" t="s">
        <v>503</v>
      </c>
      <c r="H109" s="10"/>
      <c r="I109" s="10" t="s">
        <v>205</v>
      </c>
      <c r="J109" s="10" t="s">
        <v>205</v>
      </c>
      <c r="K109" s="10">
        <v>0</v>
      </c>
      <c r="L109" s="73" t="s">
        <v>504</v>
      </c>
      <c r="M109" s="10"/>
      <c r="R109" s="10"/>
      <c r="S109" s="10"/>
      <c r="T109" s="10"/>
      <c r="U109" s="10"/>
      <c r="V109" s="5"/>
      <c r="W109" s="5"/>
      <c r="X109" s="5"/>
      <c r="Y109" s="5"/>
      <c r="Z109" s="10"/>
    </row>
    <row r="110" spans="1:26" x14ac:dyDescent="0.2">
      <c r="A110" s="8"/>
      <c r="B110" s="10">
        <f>OrgInfo!$B$11</f>
        <v>0</v>
      </c>
      <c r="C110" s="100">
        <f>OrgInfo!$B$9</f>
        <v>0</v>
      </c>
      <c r="D110" s="96">
        <v>5</v>
      </c>
      <c r="E110" s="96" t="s">
        <v>406</v>
      </c>
      <c r="F110" s="10" t="b">
        <f>'Risk and Adaptation Planning '!F8</f>
        <v>0</v>
      </c>
      <c r="G110" s="10" t="s">
        <v>505</v>
      </c>
      <c r="H110" s="10"/>
      <c r="I110" s="10" t="s">
        <v>205</v>
      </c>
      <c r="J110" s="10" t="s">
        <v>205</v>
      </c>
      <c r="K110" s="10">
        <v>1</v>
      </c>
      <c r="L110" s="73" t="s">
        <v>506</v>
      </c>
      <c r="R110" s="10"/>
      <c r="S110" s="10"/>
      <c r="T110" s="10"/>
      <c r="U110" s="10"/>
      <c r="V110" s="5"/>
      <c r="W110" s="5"/>
      <c r="X110" s="5"/>
      <c r="Y110" s="5"/>
      <c r="Z110" s="10"/>
    </row>
    <row r="111" spans="1:26" x14ac:dyDescent="0.2">
      <c r="A111" s="8"/>
      <c r="B111" s="10">
        <f>OrgInfo!$B$11</f>
        <v>0</v>
      </c>
      <c r="C111" s="100">
        <f>OrgInfo!$B$9</f>
        <v>0</v>
      </c>
      <c r="D111" s="96">
        <v>5</v>
      </c>
      <c r="E111" s="96" t="s">
        <v>406</v>
      </c>
      <c r="F111" s="10" t="b">
        <f>'Risk and Adaptation Planning '!F9</f>
        <v>0</v>
      </c>
      <c r="G111" s="10" t="s">
        <v>507</v>
      </c>
      <c r="H111" s="10"/>
      <c r="I111" s="10" t="s">
        <v>205</v>
      </c>
      <c r="J111" s="10" t="s">
        <v>205</v>
      </c>
      <c r="K111" s="10">
        <v>2</v>
      </c>
      <c r="L111" s="73" t="s">
        <v>508</v>
      </c>
      <c r="R111" s="10"/>
      <c r="S111" s="10"/>
      <c r="T111" s="10"/>
      <c r="U111" s="10"/>
      <c r="V111" s="5"/>
      <c r="W111" s="5"/>
      <c r="X111" s="5"/>
      <c r="Y111" s="5"/>
      <c r="Z111" s="10"/>
    </row>
    <row r="112" spans="1:26" x14ac:dyDescent="0.2">
      <c r="B112" s="10">
        <f>OrgInfo!$B$11</f>
        <v>0</v>
      </c>
      <c r="C112" s="100">
        <f>OrgInfo!$B$9</f>
        <v>0</v>
      </c>
      <c r="D112" s="96">
        <v>5</v>
      </c>
      <c r="E112" s="96" t="s">
        <v>406</v>
      </c>
      <c r="F112" s="10" t="b">
        <f>'Risk and Adaptation Planning '!F10</f>
        <v>1</v>
      </c>
      <c r="G112" s="10" t="s">
        <v>509</v>
      </c>
      <c r="H112" s="10"/>
      <c r="I112" s="10" t="s">
        <v>205</v>
      </c>
      <c r="J112" s="10" t="s">
        <v>205</v>
      </c>
      <c r="K112" s="10">
        <v>3</v>
      </c>
      <c r="L112" s="73" t="s">
        <v>510</v>
      </c>
      <c r="S112" s="10"/>
      <c r="T112" s="10"/>
      <c r="U112" s="10"/>
      <c r="V112" s="5"/>
      <c r="W112" s="5"/>
      <c r="X112" s="5"/>
      <c r="Y112" s="5"/>
      <c r="Z112" s="10"/>
    </row>
    <row r="113" spans="1:26" x14ac:dyDescent="0.2">
      <c r="B113" s="10">
        <f>OrgInfo!$B$11</f>
        <v>0</v>
      </c>
      <c r="C113" s="100">
        <f>OrgInfo!$B$9</f>
        <v>0</v>
      </c>
      <c r="D113" s="96">
        <v>5</v>
      </c>
      <c r="E113" s="96" t="s">
        <v>406</v>
      </c>
      <c r="F113" s="10" t="b">
        <f>'Risk and Adaptation Planning '!I7</f>
        <v>0</v>
      </c>
      <c r="G113" s="10" t="s">
        <v>511</v>
      </c>
      <c r="H113" s="10"/>
      <c r="I113" s="10" t="s">
        <v>400</v>
      </c>
      <c r="J113" s="10" t="s">
        <v>400</v>
      </c>
      <c r="K113" s="10">
        <v>0</v>
      </c>
      <c r="L113" s="73" t="s">
        <v>215</v>
      </c>
      <c r="U113" s="10"/>
      <c r="V113" s="5"/>
      <c r="W113" s="5"/>
      <c r="X113" s="5"/>
      <c r="Y113" s="5"/>
      <c r="Z113" s="10"/>
    </row>
    <row r="114" spans="1:26" x14ac:dyDescent="0.2">
      <c r="B114" s="10">
        <f>OrgInfo!$B$11</f>
        <v>0</v>
      </c>
      <c r="C114" s="100">
        <f>OrgInfo!$B$9</f>
        <v>0</v>
      </c>
      <c r="D114" s="96">
        <v>5</v>
      </c>
      <c r="E114" s="96" t="s">
        <v>406</v>
      </c>
      <c r="F114" s="10" t="b">
        <f>'Risk and Adaptation Planning '!I8</f>
        <v>0</v>
      </c>
      <c r="G114" s="10" t="s">
        <v>512</v>
      </c>
      <c r="H114" s="10"/>
      <c r="I114" s="10" t="s">
        <v>400</v>
      </c>
      <c r="J114" s="10" t="s">
        <v>400</v>
      </c>
      <c r="K114" s="10">
        <v>1</v>
      </c>
      <c r="L114" s="73" t="s">
        <v>221</v>
      </c>
      <c r="T114" s="5"/>
      <c r="U114" s="10"/>
      <c r="V114" s="5"/>
      <c r="W114" s="5"/>
      <c r="X114" s="5"/>
      <c r="Y114" s="5"/>
      <c r="Z114" s="10"/>
    </row>
    <row r="115" spans="1:26" x14ac:dyDescent="0.2">
      <c r="B115" s="10">
        <f>OrgInfo!$B$11</f>
        <v>0</v>
      </c>
      <c r="C115" s="100">
        <f>OrgInfo!$B$9</f>
        <v>0</v>
      </c>
      <c r="D115" s="96">
        <v>5</v>
      </c>
      <c r="E115" s="96" t="s">
        <v>406</v>
      </c>
      <c r="F115" s="10" t="b">
        <f>'Risk and Adaptation Planning '!I9</f>
        <v>1</v>
      </c>
      <c r="G115" s="10" t="s">
        <v>513</v>
      </c>
      <c r="H115" s="10"/>
      <c r="I115" s="10" t="s">
        <v>400</v>
      </c>
      <c r="J115" s="10" t="s">
        <v>400</v>
      </c>
      <c r="K115" s="10">
        <v>2</v>
      </c>
      <c r="L115" s="73" t="s">
        <v>226</v>
      </c>
      <c r="V115" s="4"/>
      <c r="W115" s="4"/>
      <c r="X115" s="4"/>
      <c r="Y115" s="4"/>
      <c r="Z115" s="10"/>
    </row>
    <row r="116" spans="1:26" x14ac:dyDescent="0.2">
      <c r="A116" s="8"/>
      <c r="B116" s="10">
        <f>OrgInfo!$B$11</f>
        <v>0</v>
      </c>
      <c r="C116" s="100">
        <f>OrgInfo!$B$9</f>
        <v>0</v>
      </c>
      <c r="D116" s="96">
        <v>6</v>
      </c>
      <c r="E116" s="96" t="s">
        <v>232</v>
      </c>
      <c r="F116" s="10" t="b">
        <f>'Risk and Adaptation Planning '!C15</f>
        <v>0</v>
      </c>
      <c r="G116" s="10" t="s">
        <v>514</v>
      </c>
      <c r="H116" s="10"/>
      <c r="I116" s="10" t="s">
        <v>202</v>
      </c>
      <c r="J116" s="10" t="s">
        <v>202</v>
      </c>
      <c r="K116" s="10">
        <v>0</v>
      </c>
      <c r="L116" s="73" t="s">
        <v>496</v>
      </c>
      <c r="Q116" s="10"/>
      <c r="R116" s="11"/>
      <c r="S116" s="9"/>
      <c r="T116" s="10"/>
      <c r="U116" s="10"/>
      <c r="V116" s="5"/>
      <c r="W116" s="5"/>
      <c r="X116" s="5"/>
      <c r="Y116" s="5"/>
      <c r="Z116" s="10"/>
    </row>
    <row r="117" spans="1:26" x14ac:dyDescent="0.2">
      <c r="A117" s="8"/>
      <c r="B117" s="10">
        <f>OrgInfo!$B$11</f>
        <v>0</v>
      </c>
      <c r="C117" s="100">
        <f>OrgInfo!$B$9</f>
        <v>0</v>
      </c>
      <c r="D117" s="96">
        <v>6</v>
      </c>
      <c r="E117" s="96" t="s">
        <v>232</v>
      </c>
      <c r="F117" s="10" t="b">
        <f>'Risk and Adaptation Planning '!C16</f>
        <v>0</v>
      </c>
      <c r="G117" s="10" t="s">
        <v>515</v>
      </c>
      <c r="H117" s="10"/>
      <c r="I117" s="10" t="s">
        <v>202</v>
      </c>
      <c r="J117" s="10" t="s">
        <v>202</v>
      </c>
      <c r="K117" s="10">
        <v>1</v>
      </c>
      <c r="L117" s="73" t="s">
        <v>498</v>
      </c>
      <c r="Q117" s="10"/>
      <c r="R117" s="10"/>
      <c r="S117" s="10"/>
      <c r="T117" s="10"/>
      <c r="U117" s="10"/>
      <c r="V117" s="5"/>
      <c r="W117" s="5"/>
      <c r="X117" s="5"/>
      <c r="Y117" s="5"/>
      <c r="Z117" s="10"/>
    </row>
    <row r="118" spans="1:26" x14ac:dyDescent="0.2">
      <c r="A118" s="8"/>
      <c r="B118" s="10">
        <f>OrgInfo!$B$11</f>
        <v>0</v>
      </c>
      <c r="C118" s="100">
        <f>OrgInfo!$B$9</f>
        <v>0</v>
      </c>
      <c r="D118" s="96">
        <v>6</v>
      </c>
      <c r="E118" s="96" t="s">
        <v>232</v>
      </c>
      <c r="F118" s="10" t="b">
        <f>'Risk and Adaptation Planning '!C17</f>
        <v>0</v>
      </c>
      <c r="G118" s="10" t="s">
        <v>516</v>
      </c>
      <c r="H118" s="10"/>
      <c r="I118" s="10" t="s">
        <v>202</v>
      </c>
      <c r="J118" s="10" t="s">
        <v>202</v>
      </c>
      <c r="K118" s="10">
        <v>2</v>
      </c>
      <c r="L118" s="73" t="s">
        <v>500</v>
      </c>
      <c r="Q118" s="10"/>
      <c r="R118" s="10"/>
      <c r="S118" s="10"/>
      <c r="T118" s="10"/>
      <c r="U118" s="10"/>
      <c r="V118" s="5"/>
      <c r="W118" s="5"/>
      <c r="X118" s="5"/>
      <c r="Y118" s="5"/>
      <c r="Z118" s="10"/>
    </row>
    <row r="119" spans="1:26" x14ac:dyDescent="0.2">
      <c r="A119" s="8"/>
      <c r="B119" s="10">
        <f>OrgInfo!$B$11</f>
        <v>0</v>
      </c>
      <c r="C119" s="100">
        <f>OrgInfo!$B$9</f>
        <v>0</v>
      </c>
      <c r="D119" s="96">
        <v>6</v>
      </c>
      <c r="E119" s="96" t="s">
        <v>232</v>
      </c>
      <c r="F119" s="10" t="b">
        <f>'Risk and Adaptation Planning '!C18</f>
        <v>1</v>
      </c>
      <c r="G119" s="10" t="s">
        <v>517</v>
      </c>
      <c r="H119" s="10"/>
      <c r="I119" s="10" t="s">
        <v>202</v>
      </c>
      <c r="J119" s="10" t="s">
        <v>202</v>
      </c>
      <c r="K119" s="10">
        <v>3</v>
      </c>
      <c r="L119" s="73" t="s">
        <v>502</v>
      </c>
      <c r="Q119" s="10"/>
      <c r="R119" s="10"/>
      <c r="S119" s="10"/>
      <c r="T119" s="10"/>
      <c r="U119" s="10"/>
      <c r="V119" s="5"/>
      <c r="W119" s="5"/>
      <c r="X119" s="5"/>
      <c r="Y119" s="5"/>
      <c r="Z119" s="10"/>
    </row>
    <row r="120" spans="1:26" x14ac:dyDescent="0.2">
      <c r="A120" s="8"/>
      <c r="B120" s="10">
        <f>OrgInfo!$B$11</f>
        <v>0</v>
      </c>
      <c r="C120" s="100">
        <f>OrgInfo!$B$9</f>
        <v>0</v>
      </c>
      <c r="D120" s="96">
        <v>6</v>
      </c>
      <c r="E120" s="96" t="s">
        <v>232</v>
      </c>
      <c r="F120" s="10" t="b">
        <f>'Risk and Adaptation Planning '!F15</f>
        <v>0</v>
      </c>
      <c r="G120" s="10" t="s">
        <v>518</v>
      </c>
      <c r="H120" s="10"/>
      <c r="I120" s="10" t="s">
        <v>205</v>
      </c>
      <c r="J120" s="10" t="s">
        <v>205</v>
      </c>
      <c r="K120" s="10">
        <v>0</v>
      </c>
      <c r="L120" s="73" t="s">
        <v>504</v>
      </c>
      <c r="Q120" s="10"/>
      <c r="R120" s="10"/>
      <c r="S120" s="10"/>
      <c r="T120" s="10"/>
      <c r="U120" s="10"/>
      <c r="V120" s="5"/>
      <c r="W120" s="5"/>
      <c r="X120" s="5"/>
      <c r="Y120" s="5"/>
      <c r="Z120" s="10"/>
    </row>
    <row r="121" spans="1:26" x14ac:dyDescent="0.2">
      <c r="A121" s="8"/>
      <c r="B121" s="10">
        <f>OrgInfo!$B$11</f>
        <v>0</v>
      </c>
      <c r="C121" s="100">
        <f>OrgInfo!$B$9</f>
        <v>0</v>
      </c>
      <c r="D121" s="96">
        <v>6</v>
      </c>
      <c r="E121" s="96" t="s">
        <v>232</v>
      </c>
      <c r="F121" s="10" t="b">
        <f>'Risk and Adaptation Planning '!F16</f>
        <v>0</v>
      </c>
      <c r="G121" s="10" t="s">
        <v>519</v>
      </c>
      <c r="H121" s="10"/>
      <c r="I121" s="10" t="s">
        <v>205</v>
      </c>
      <c r="J121" s="10" t="s">
        <v>205</v>
      </c>
      <c r="K121" s="10">
        <v>1</v>
      </c>
      <c r="L121" s="73" t="s">
        <v>506</v>
      </c>
      <c r="Q121" s="10"/>
      <c r="R121" s="10"/>
      <c r="S121" s="10"/>
      <c r="T121" s="10"/>
      <c r="U121" s="10"/>
      <c r="V121" s="5"/>
      <c r="W121" s="5"/>
      <c r="X121" s="5"/>
      <c r="Y121" s="5"/>
      <c r="Z121" s="10"/>
    </row>
    <row r="122" spans="1:26" x14ac:dyDescent="0.2">
      <c r="B122" s="10">
        <f>OrgInfo!$B$11</f>
        <v>0</v>
      </c>
      <c r="C122" s="100">
        <f>OrgInfo!$B$9</f>
        <v>0</v>
      </c>
      <c r="D122" s="96">
        <v>6</v>
      </c>
      <c r="E122" s="96" t="s">
        <v>232</v>
      </c>
      <c r="F122" s="10" t="b">
        <f>'Risk and Adaptation Planning '!F17</f>
        <v>0</v>
      </c>
      <c r="G122" s="10" t="s">
        <v>520</v>
      </c>
      <c r="H122" s="10"/>
      <c r="I122" s="10" t="s">
        <v>205</v>
      </c>
      <c r="J122" s="10" t="s">
        <v>205</v>
      </c>
      <c r="K122" s="10">
        <v>2</v>
      </c>
      <c r="L122" s="73" t="s">
        <v>508</v>
      </c>
      <c r="M122" s="9"/>
      <c r="U122" s="10"/>
      <c r="V122" s="5"/>
      <c r="W122" s="5"/>
      <c r="X122" s="5"/>
      <c r="Y122" s="5"/>
      <c r="Z122" s="10"/>
    </row>
    <row r="123" spans="1:26" x14ac:dyDescent="0.2">
      <c r="A123" s="8"/>
      <c r="B123" s="10">
        <f>OrgInfo!$B$11</f>
        <v>0</v>
      </c>
      <c r="C123" s="100">
        <f>OrgInfo!$B$9</f>
        <v>0</v>
      </c>
      <c r="D123" s="96">
        <v>6</v>
      </c>
      <c r="E123" s="96" t="s">
        <v>232</v>
      </c>
      <c r="F123" s="10" t="b">
        <f>'Risk and Adaptation Planning '!F18</f>
        <v>1</v>
      </c>
      <c r="G123" s="10" t="s">
        <v>521</v>
      </c>
      <c r="H123" s="10"/>
      <c r="I123" s="10" t="s">
        <v>205</v>
      </c>
      <c r="J123" s="10" t="s">
        <v>205</v>
      </c>
      <c r="K123" s="10">
        <v>3</v>
      </c>
      <c r="L123" s="73" t="s">
        <v>510</v>
      </c>
      <c r="Q123" s="10"/>
      <c r="R123" s="10"/>
      <c r="S123" s="10"/>
      <c r="T123" s="10"/>
      <c r="U123" s="10"/>
      <c r="V123" s="5"/>
      <c r="W123" s="5"/>
      <c r="X123" s="5"/>
      <c r="Y123" s="5"/>
      <c r="Z123" s="10"/>
    </row>
    <row r="124" spans="1:26" x14ac:dyDescent="0.2">
      <c r="B124" s="10">
        <f>OrgInfo!$B$11</f>
        <v>0</v>
      </c>
      <c r="C124" s="100">
        <f>OrgInfo!$B$9</f>
        <v>0</v>
      </c>
      <c r="D124" s="96">
        <v>6</v>
      </c>
      <c r="E124" s="96" t="s">
        <v>232</v>
      </c>
      <c r="F124" s="10" t="b">
        <f>'Risk and Adaptation Planning '!I15</f>
        <v>0</v>
      </c>
      <c r="G124" s="10" t="s">
        <v>522</v>
      </c>
      <c r="H124" s="10"/>
      <c r="I124" s="10" t="s">
        <v>400</v>
      </c>
      <c r="J124" s="10" t="s">
        <v>400</v>
      </c>
      <c r="K124" s="10">
        <v>0</v>
      </c>
      <c r="L124" s="73" t="s">
        <v>215</v>
      </c>
      <c r="V124" s="4"/>
      <c r="W124" s="4"/>
      <c r="X124" s="4"/>
      <c r="Y124" s="4"/>
      <c r="Z124" s="10"/>
    </row>
    <row r="125" spans="1:26" x14ac:dyDescent="0.2">
      <c r="A125" s="8"/>
      <c r="B125" s="10">
        <f>OrgInfo!$B$11</f>
        <v>0</v>
      </c>
      <c r="C125" s="100">
        <f>OrgInfo!$B$9</f>
        <v>0</v>
      </c>
      <c r="D125" s="96">
        <v>6</v>
      </c>
      <c r="E125" s="96" t="s">
        <v>232</v>
      </c>
      <c r="F125" s="10" t="b">
        <f>'Risk and Adaptation Planning '!I16</f>
        <v>0</v>
      </c>
      <c r="G125" s="10" t="s">
        <v>523</v>
      </c>
      <c r="H125" s="10"/>
      <c r="I125" s="10" t="s">
        <v>400</v>
      </c>
      <c r="J125" s="10" t="s">
        <v>400</v>
      </c>
      <c r="K125" s="10">
        <v>1</v>
      </c>
      <c r="L125" s="73" t="s">
        <v>221</v>
      </c>
      <c r="Q125" s="10"/>
      <c r="R125" s="10"/>
      <c r="S125" s="10"/>
      <c r="T125" s="10"/>
      <c r="U125" s="10"/>
      <c r="V125" s="5"/>
      <c r="W125" s="5"/>
      <c r="X125" s="5"/>
      <c r="Y125" s="5"/>
      <c r="Z125" s="10"/>
    </row>
    <row r="126" spans="1:26" x14ac:dyDescent="0.2">
      <c r="A126" s="8"/>
      <c r="B126" s="10">
        <f>OrgInfo!$B$11</f>
        <v>0</v>
      </c>
      <c r="C126" s="100">
        <f>OrgInfo!$B$9</f>
        <v>0</v>
      </c>
      <c r="D126" s="96">
        <v>6</v>
      </c>
      <c r="E126" s="96" t="s">
        <v>232</v>
      </c>
      <c r="F126" s="10" t="b">
        <f>'Risk and Adaptation Planning '!I17</f>
        <v>1</v>
      </c>
      <c r="G126" s="10" t="s">
        <v>524</v>
      </c>
      <c r="H126" s="10"/>
      <c r="I126" s="10" t="s">
        <v>400</v>
      </c>
      <c r="J126" s="10" t="s">
        <v>400</v>
      </c>
      <c r="K126" s="10">
        <v>2</v>
      </c>
      <c r="L126" s="73" t="s">
        <v>226</v>
      </c>
      <c r="M126" s="10"/>
      <c r="Q126" s="10"/>
      <c r="R126" s="10"/>
      <c r="S126" s="10"/>
      <c r="T126" s="10"/>
      <c r="U126" s="10"/>
      <c r="V126" s="5"/>
      <c r="W126" s="5"/>
      <c r="X126" s="5"/>
      <c r="Y126" s="5"/>
      <c r="Z126" s="10"/>
    </row>
    <row r="127" spans="1:26" x14ac:dyDescent="0.2">
      <c r="A127" s="8"/>
      <c r="B127" s="10">
        <f>OrgInfo!$B$11</f>
        <v>0</v>
      </c>
      <c r="C127" s="100">
        <f>OrgInfo!$B$9</f>
        <v>0</v>
      </c>
      <c r="D127" s="96">
        <v>7</v>
      </c>
      <c r="E127" s="96" t="s">
        <v>242</v>
      </c>
      <c r="F127" s="10" t="b">
        <f>'Risk and Adaptation Planning '!C23</f>
        <v>0</v>
      </c>
      <c r="G127" s="10" t="s">
        <v>525</v>
      </c>
      <c r="H127" s="10"/>
      <c r="I127" s="10" t="s">
        <v>202</v>
      </c>
      <c r="J127" s="10" t="s">
        <v>202</v>
      </c>
      <c r="K127" s="10">
        <v>0</v>
      </c>
      <c r="L127" s="73" t="s">
        <v>496</v>
      </c>
      <c r="M127" s="10"/>
      <c r="Q127" s="10"/>
      <c r="R127" s="10"/>
      <c r="S127" s="10"/>
      <c r="T127" s="10"/>
      <c r="U127" s="10"/>
      <c r="V127" s="5"/>
      <c r="W127" s="5"/>
      <c r="X127" s="5"/>
      <c r="Y127" s="5"/>
      <c r="Z127" s="10"/>
    </row>
    <row r="128" spans="1:26" x14ac:dyDescent="0.2">
      <c r="A128" s="8"/>
      <c r="B128" s="10">
        <f>OrgInfo!$B$11</f>
        <v>0</v>
      </c>
      <c r="C128" s="100">
        <f>OrgInfo!$B$9</f>
        <v>0</v>
      </c>
      <c r="D128" s="96">
        <v>7</v>
      </c>
      <c r="E128" s="96" t="s">
        <v>242</v>
      </c>
      <c r="F128" s="10" t="b">
        <f>'Risk and Adaptation Planning '!C24</f>
        <v>0</v>
      </c>
      <c r="G128" s="10" t="s">
        <v>526</v>
      </c>
      <c r="H128" s="10"/>
      <c r="I128" s="10" t="s">
        <v>202</v>
      </c>
      <c r="J128" s="10" t="s">
        <v>202</v>
      </c>
      <c r="K128" s="10">
        <v>1</v>
      </c>
      <c r="L128" s="73" t="s">
        <v>498</v>
      </c>
      <c r="Q128" s="10"/>
      <c r="R128" s="10"/>
      <c r="S128" s="10"/>
      <c r="T128" s="10"/>
      <c r="U128" s="10"/>
      <c r="V128" s="5"/>
      <c r="W128" s="5"/>
      <c r="X128" s="5"/>
      <c r="Y128" s="5"/>
      <c r="Z128" s="10"/>
    </row>
    <row r="129" spans="1:26" x14ac:dyDescent="0.2">
      <c r="A129" s="8"/>
      <c r="B129" s="10">
        <f>OrgInfo!$B$11</f>
        <v>0</v>
      </c>
      <c r="C129" s="100">
        <f>OrgInfo!$B$9</f>
        <v>0</v>
      </c>
      <c r="D129" s="96">
        <v>7</v>
      </c>
      <c r="E129" s="96" t="s">
        <v>242</v>
      </c>
      <c r="F129" s="10" t="b">
        <f>'Risk and Adaptation Planning '!C25</f>
        <v>0</v>
      </c>
      <c r="G129" s="10" t="s">
        <v>527</v>
      </c>
      <c r="H129" s="10"/>
      <c r="I129" s="10" t="s">
        <v>202</v>
      </c>
      <c r="J129" s="10" t="s">
        <v>202</v>
      </c>
      <c r="K129" s="10">
        <v>2</v>
      </c>
      <c r="L129" s="73" t="s">
        <v>500</v>
      </c>
      <c r="Q129" s="10"/>
      <c r="R129" s="10"/>
      <c r="S129" s="10"/>
      <c r="T129" s="10"/>
      <c r="U129" s="10"/>
      <c r="V129" s="5"/>
      <c r="W129" s="5"/>
      <c r="X129" s="5"/>
      <c r="Y129" s="5"/>
      <c r="Z129" s="10"/>
    </row>
    <row r="130" spans="1:26" x14ac:dyDescent="0.2">
      <c r="B130" s="10">
        <f>OrgInfo!$B$11</f>
        <v>0</v>
      </c>
      <c r="C130" s="100">
        <f>OrgInfo!$B$9</f>
        <v>0</v>
      </c>
      <c r="D130" s="96">
        <v>7</v>
      </c>
      <c r="E130" s="96" t="s">
        <v>242</v>
      </c>
      <c r="F130" s="10" t="b">
        <f>'Risk and Adaptation Planning '!C26</f>
        <v>1</v>
      </c>
      <c r="G130" s="10" t="s">
        <v>528</v>
      </c>
      <c r="H130" s="10"/>
      <c r="I130" s="10" t="s">
        <v>202</v>
      </c>
      <c r="J130" s="10" t="s">
        <v>202</v>
      </c>
      <c r="K130" s="10">
        <v>3</v>
      </c>
      <c r="L130" s="73" t="s">
        <v>502</v>
      </c>
      <c r="U130" s="10"/>
      <c r="V130" s="5"/>
      <c r="W130" s="5"/>
      <c r="X130" s="5"/>
      <c r="Y130" s="5"/>
      <c r="Z130" s="10"/>
    </row>
    <row r="131" spans="1:26" x14ac:dyDescent="0.2">
      <c r="A131" s="8"/>
      <c r="B131" s="10">
        <f>OrgInfo!$B$11</f>
        <v>0</v>
      </c>
      <c r="C131" s="100">
        <f>OrgInfo!$B$9</f>
        <v>0</v>
      </c>
      <c r="D131" s="96">
        <v>7</v>
      </c>
      <c r="E131" s="96" t="s">
        <v>242</v>
      </c>
      <c r="F131" s="10" t="b">
        <f>'Risk and Adaptation Planning '!F23</f>
        <v>0</v>
      </c>
      <c r="G131" s="10" t="s">
        <v>529</v>
      </c>
      <c r="H131" s="10"/>
      <c r="I131" s="10" t="s">
        <v>205</v>
      </c>
      <c r="J131" s="10" t="s">
        <v>205</v>
      </c>
      <c r="K131" s="10">
        <v>0</v>
      </c>
      <c r="L131" s="73" t="s">
        <v>504</v>
      </c>
      <c r="Q131" s="10"/>
      <c r="R131" s="10"/>
      <c r="S131" s="10"/>
      <c r="T131" s="10"/>
      <c r="U131" s="10"/>
      <c r="V131" s="5"/>
      <c r="W131" s="5"/>
      <c r="X131" s="5"/>
      <c r="Y131" s="5"/>
      <c r="Z131" s="10"/>
    </row>
    <row r="132" spans="1:26" x14ac:dyDescent="0.2">
      <c r="B132" s="10">
        <f>OrgInfo!$B$11</f>
        <v>0</v>
      </c>
      <c r="C132" s="100">
        <f>OrgInfo!$B$9</f>
        <v>0</v>
      </c>
      <c r="D132" s="96">
        <v>7</v>
      </c>
      <c r="E132" s="96" t="s">
        <v>242</v>
      </c>
      <c r="F132" s="10" t="b">
        <f>'Risk and Adaptation Planning '!F24</f>
        <v>0</v>
      </c>
      <c r="G132" s="10" t="s">
        <v>530</v>
      </c>
      <c r="H132" s="10"/>
      <c r="I132" s="10" t="s">
        <v>205</v>
      </c>
      <c r="J132" s="10" t="s">
        <v>205</v>
      </c>
      <c r="K132" s="10">
        <v>1</v>
      </c>
      <c r="L132" s="73" t="s">
        <v>506</v>
      </c>
      <c r="V132" s="4"/>
      <c r="W132" s="4"/>
      <c r="X132" s="4"/>
      <c r="Y132" s="4"/>
      <c r="Z132" s="10"/>
    </row>
    <row r="133" spans="1:26" x14ac:dyDescent="0.2">
      <c r="A133" s="8"/>
      <c r="B133" s="10">
        <f>OrgInfo!$B$11</f>
        <v>0</v>
      </c>
      <c r="C133" s="100">
        <f>OrgInfo!$B$9</f>
        <v>0</v>
      </c>
      <c r="D133" s="96">
        <v>7</v>
      </c>
      <c r="E133" s="96" t="s">
        <v>242</v>
      </c>
      <c r="F133" s="10" t="b">
        <f>'Risk and Adaptation Planning '!F25</f>
        <v>0</v>
      </c>
      <c r="G133" s="10" t="s">
        <v>531</v>
      </c>
      <c r="H133" s="10"/>
      <c r="I133" s="10" t="s">
        <v>205</v>
      </c>
      <c r="J133" s="10" t="s">
        <v>205</v>
      </c>
      <c r="K133" s="10">
        <v>2</v>
      </c>
      <c r="L133" s="73" t="s">
        <v>508</v>
      </c>
      <c r="Q133" s="10"/>
      <c r="R133" s="10"/>
      <c r="S133" s="10"/>
      <c r="T133" s="10"/>
      <c r="U133" s="10"/>
      <c r="V133" s="5"/>
      <c r="W133" s="5"/>
      <c r="X133" s="5"/>
      <c r="Y133" s="5"/>
      <c r="Z133" s="10"/>
    </row>
    <row r="134" spans="1:26" x14ac:dyDescent="0.2">
      <c r="A134" s="8"/>
      <c r="B134" s="10">
        <f>OrgInfo!$B$11</f>
        <v>0</v>
      </c>
      <c r="C134" s="100">
        <f>OrgInfo!$B$9</f>
        <v>0</v>
      </c>
      <c r="D134" s="96">
        <v>7</v>
      </c>
      <c r="E134" s="96" t="s">
        <v>242</v>
      </c>
      <c r="F134" s="10" t="b">
        <f>'Risk and Adaptation Planning '!F26</f>
        <v>1</v>
      </c>
      <c r="G134" s="10" t="s">
        <v>532</v>
      </c>
      <c r="H134" s="10"/>
      <c r="I134" s="10" t="s">
        <v>205</v>
      </c>
      <c r="J134" s="10" t="s">
        <v>205</v>
      </c>
      <c r="K134" s="10">
        <v>3</v>
      </c>
      <c r="L134" s="73" t="s">
        <v>510</v>
      </c>
      <c r="M134" s="10"/>
      <c r="Q134" s="10"/>
      <c r="R134" s="10"/>
      <c r="S134" s="10"/>
      <c r="T134" s="10"/>
      <c r="U134" s="10"/>
      <c r="V134" s="5"/>
      <c r="W134" s="5"/>
      <c r="X134" s="5"/>
      <c r="Y134" s="5"/>
      <c r="Z134" s="10"/>
    </row>
    <row r="135" spans="1:26" x14ac:dyDescent="0.2">
      <c r="A135" s="8"/>
      <c r="B135" s="10">
        <f>OrgInfo!$B$11</f>
        <v>0</v>
      </c>
      <c r="C135" s="100">
        <f>OrgInfo!$B$9</f>
        <v>0</v>
      </c>
      <c r="D135" s="96">
        <v>7</v>
      </c>
      <c r="E135" s="96" t="s">
        <v>242</v>
      </c>
      <c r="F135" s="10" t="b">
        <f>'Risk and Adaptation Planning '!I23</f>
        <v>0</v>
      </c>
      <c r="G135" s="10" t="s">
        <v>533</v>
      </c>
      <c r="H135" s="10"/>
      <c r="I135" s="10" t="s">
        <v>400</v>
      </c>
      <c r="J135" s="10" t="s">
        <v>400</v>
      </c>
      <c r="K135" s="10">
        <v>0</v>
      </c>
      <c r="L135" s="73" t="s">
        <v>215</v>
      </c>
      <c r="M135" s="10"/>
      <c r="Q135" s="10"/>
      <c r="R135" s="10"/>
      <c r="S135" s="10"/>
      <c r="T135" s="10"/>
      <c r="U135" s="10"/>
      <c r="V135" s="5"/>
      <c r="W135" s="5"/>
      <c r="X135" s="5"/>
      <c r="Y135" s="5"/>
      <c r="Z135" s="10"/>
    </row>
    <row r="136" spans="1:26" x14ac:dyDescent="0.2">
      <c r="A136" s="8"/>
      <c r="B136" s="10">
        <f>OrgInfo!$B$11</f>
        <v>0</v>
      </c>
      <c r="C136" s="100">
        <f>OrgInfo!$B$9</f>
        <v>0</v>
      </c>
      <c r="D136" s="96">
        <v>7</v>
      </c>
      <c r="E136" s="96" t="s">
        <v>242</v>
      </c>
      <c r="F136" s="10" t="b">
        <f>'Risk and Adaptation Planning '!I24</f>
        <v>0</v>
      </c>
      <c r="G136" s="10" t="s">
        <v>534</v>
      </c>
      <c r="H136" s="10"/>
      <c r="I136" s="10" t="s">
        <v>400</v>
      </c>
      <c r="J136" s="10" t="s">
        <v>400</v>
      </c>
      <c r="K136" s="10">
        <v>1</v>
      </c>
      <c r="L136" s="73" t="s">
        <v>221</v>
      </c>
      <c r="Q136" s="10"/>
      <c r="R136" s="10"/>
      <c r="S136" s="10"/>
      <c r="T136" s="10"/>
      <c r="U136" s="10"/>
      <c r="V136" s="5"/>
      <c r="W136" s="5"/>
      <c r="X136" s="5"/>
      <c r="Y136" s="5"/>
      <c r="Z136" s="10"/>
    </row>
    <row r="137" spans="1:26" x14ac:dyDescent="0.2">
      <c r="A137" s="8"/>
      <c r="B137" s="10">
        <f>OrgInfo!$B$11</f>
        <v>0</v>
      </c>
      <c r="C137" s="100">
        <f>OrgInfo!$B$9</f>
        <v>0</v>
      </c>
      <c r="D137" s="96">
        <v>7</v>
      </c>
      <c r="E137" s="96" t="s">
        <v>242</v>
      </c>
      <c r="F137" s="10" t="b">
        <f>'Risk and Adaptation Planning '!I25</f>
        <v>1</v>
      </c>
      <c r="G137" s="10" t="s">
        <v>535</v>
      </c>
      <c r="H137" s="10"/>
      <c r="I137" s="10" t="s">
        <v>400</v>
      </c>
      <c r="J137" s="10" t="s">
        <v>400</v>
      </c>
      <c r="K137" s="10">
        <v>2</v>
      </c>
      <c r="L137" s="73" t="s">
        <v>226</v>
      </c>
      <c r="M137" s="10"/>
      <c r="Q137" s="10"/>
      <c r="R137" s="10"/>
      <c r="S137" s="10"/>
      <c r="T137" s="10"/>
      <c r="U137" s="10"/>
      <c r="V137" s="5"/>
      <c r="W137" s="5"/>
      <c r="X137" s="5"/>
      <c r="Y137" s="5"/>
      <c r="Z137" s="10"/>
    </row>
    <row r="138" spans="1:26" x14ac:dyDescent="0.2">
      <c r="B138" s="10">
        <f>OrgInfo!$B$11</f>
        <v>0</v>
      </c>
      <c r="C138" s="100">
        <f>OrgInfo!$B$9</f>
        <v>0</v>
      </c>
      <c r="D138" s="96">
        <v>8</v>
      </c>
      <c r="E138" s="96" t="s">
        <v>252</v>
      </c>
      <c r="F138" s="10" t="b">
        <f>'Risk and Adaptation Planning '!C31</f>
        <v>0</v>
      </c>
      <c r="G138" s="10" t="s">
        <v>536</v>
      </c>
      <c r="H138" s="10"/>
      <c r="I138" s="10" t="s">
        <v>202</v>
      </c>
      <c r="J138" s="10" t="s">
        <v>202</v>
      </c>
      <c r="K138" s="10">
        <v>0</v>
      </c>
      <c r="L138" s="73" t="s">
        <v>496</v>
      </c>
      <c r="U138" s="10"/>
      <c r="V138" s="5"/>
      <c r="W138" s="5"/>
      <c r="X138" s="5"/>
      <c r="Y138" s="5"/>
      <c r="Z138" s="10"/>
    </row>
    <row r="139" spans="1:26" x14ac:dyDescent="0.2">
      <c r="B139" s="10">
        <f>OrgInfo!$B$11</f>
        <v>0</v>
      </c>
      <c r="C139" s="100">
        <f>OrgInfo!$B$9</f>
        <v>0</v>
      </c>
      <c r="D139" s="96">
        <v>8</v>
      </c>
      <c r="E139" s="96" t="s">
        <v>252</v>
      </c>
      <c r="F139" s="10" t="b">
        <f>'Risk and Adaptation Planning '!C32</f>
        <v>0</v>
      </c>
      <c r="G139" s="10" t="s">
        <v>537</v>
      </c>
      <c r="H139" s="10"/>
      <c r="I139" s="10" t="s">
        <v>202</v>
      </c>
      <c r="J139" s="10" t="s">
        <v>202</v>
      </c>
      <c r="K139" s="10">
        <v>1</v>
      </c>
      <c r="L139" s="73" t="s">
        <v>498</v>
      </c>
      <c r="U139" s="10"/>
      <c r="V139" s="5"/>
      <c r="W139" s="5"/>
      <c r="X139" s="5"/>
      <c r="Y139" s="5"/>
      <c r="Z139" s="10"/>
    </row>
    <row r="140" spans="1:26" x14ac:dyDescent="0.2">
      <c r="A140" s="8"/>
      <c r="B140" s="10">
        <f>OrgInfo!$B$11</f>
        <v>0</v>
      </c>
      <c r="C140" s="100">
        <f>OrgInfo!$B$9</f>
        <v>0</v>
      </c>
      <c r="D140" s="96">
        <v>8</v>
      </c>
      <c r="E140" s="96" t="s">
        <v>252</v>
      </c>
      <c r="F140" s="10" t="b">
        <f>'Risk and Adaptation Planning '!C33</f>
        <v>0</v>
      </c>
      <c r="G140" s="10" t="s">
        <v>538</v>
      </c>
      <c r="H140" s="10"/>
      <c r="I140" s="10" t="s">
        <v>202</v>
      </c>
      <c r="J140" s="10" t="s">
        <v>202</v>
      </c>
      <c r="K140" s="10">
        <v>2</v>
      </c>
      <c r="L140" s="73" t="s">
        <v>500</v>
      </c>
      <c r="Q140" s="10"/>
      <c r="R140" s="10"/>
      <c r="S140" s="10"/>
      <c r="T140" s="10"/>
      <c r="U140" s="10"/>
      <c r="V140" s="5"/>
      <c r="W140" s="5"/>
      <c r="X140" s="5"/>
      <c r="Y140" s="5"/>
      <c r="Z140" s="10"/>
    </row>
    <row r="141" spans="1:26" x14ac:dyDescent="0.2">
      <c r="A141" s="8"/>
      <c r="B141" s="10">
        <f>OrgInfo!$B$11</f>
        <v>0</v>
      </c>
      <c r="C141" s="100">
        <f>OrgInfo!$B$9</f>
        <v>0</v>
      </c>
      <c r="D141" s="96">
        <v>8</v>
      </c>
      <c r="E141" s="96" t="s">
        <v>252</v>
      </c>
      <c r="F141" s="10" t="b">
        <f>'Risk and Adaptation Planning '!C34</f>
        <v>1</v>
      </c>
      <c r="G141" s="10" t="s">
        <v>539</v>
      </c>
      <c r="H141" s="10"/>
      <c r="I141" s="10" t="s">
        <v>202</v>
      </c>
      <c r="J141" s="10" t="s">
        <v>202</v>
      </c>
      <c r="K141" s="10">
        <v>3</v>
      </c>
      <c r="L141" s="73" t="s">
        <v>502</v>
      </c>
      <c r="Q141" s="10"/>
      <c r="R141" s="10"/>
      <c r="S141" s="10"/>
      <c r="T141" s="10"/>
      <c r="U141" s="10"/>
      <c r="V141" s="5"/>
      <c r="W141" s="5"/>
      <c r="X141" s="5"/>
      <c r="Y141" s="5"/>
      <c r="Z141" s="10"/>
    </row>
    <row r="142" spans="1:26" x14ac:dyDescent="0.2">
      <c r="A142" s="8"/>
      <c r="B142" s="10">
        <f>OrgInfo!$B$11</f>
        <v>0</v>
      </c>
      <c r="C142" s="100">
        <f>OrgInfo!$B$9</f>
        <v>0</v>
      </c>
      <c r="D142" s="96">
        <v>8</v>
      </c>
      <c r="E142" s="96" t="s">
        <v>252</v>
      </c>
      <c r="F142" s="10" t="b">
        <f>'Risk and Adaptation Planning '!F31</f>
        <v>0</v>
      </c>
      <c r="G142" s="10" t="s">
        <v>540</v>
      </c>
      <c r="H142" s="10"/>
      <c r="I142" s="10" t="s">
        <v>205</v>
      </c>
      <c r="J142" s="10" t="s">
        <v>205</v>
      </c>
      <c r="K142" s="10">
        <v>0</v>
      </c>
      <c r="L142" s="73" t="s">
        <v>504</v>
      </c>
      <c r="M142" s="10"/>
      <c r="Q142" s="10"/>
      <c r="R142" s="10"/>
      <c r="S142" s="10"/>
      <c r="T142" s="10"/>
      <c r="U142" s="10"/>
      <c r="V142" s="5"/>
      <c r="W142" s="5"/>
      <c r="X142" s="5"/>
      <c r="Y142" s="5"/>
      <c r="Z142" s="10"/>
    </row>
    <row r="143" spans="1:26" x14ac:dyDescent="0.2">
      <c r="A143" s="8"/>
      <c r="B143" s="10">
        <f>OrgInfo!$B$11</f>
        <v>0</v>
      </c>
      <c r="C143" s="100">
        <f>OrgInfo!$B$9</f>
        <v>0</v>
      </c>
      <c r="D143" s="96">
        <v>8</v>
      </c>
      <c r="E143" s="96" t="s">
        <v>252</v>
      </c>
      <c r="F143" s="10" t="b">
        <f>'Risk and Adaptation Planning '!F32</f>
        <v>0</v>
      </c>
      <c r="G143" s="10" t="s">
        <v>541</v>
      </c>
      <c r="H143" s="10"/>
      <c r="I143" s="10" t="s">
        <v>205</v>
      </c>
      <c r="J143" s="10" t="s">
        <v>205</v>
      </c>
      <c r="K143" s="10">
        <v>1</v>
      </c>
      <c r="L143" s="73" t="s">
        <v>506</v>
      </c>
      <c r="M143" s="10"/>
      <c r="Q143" s="10"/>
      <c r="R143" s="10"/>
      <c r="S143" s="10"/>
      <c r="T143" s="10"/>
      <c r="U143" s="10"/>
      <c r="V143" s="5"/>
      <c r="W143" s="5"/>
      <c r="X143" s="5"/>
      <c r="Y143" s="5"/>
      <c r="Z143" s="10"/>
    </row>
    <row r="144" spans="1:26" x14ac:dyDescent="0.2">
      <c r="A144" s="8"/>
      <c r="B144" s="10">
        <f>OrgInfo!$B$11</f>
        <v>0</v>
      </c>
      <c r="C144" s="100">
        <f>OrgInfo!$B$9</f>
        <v>0</v>
      </c>
      <c r="D144" s="96">
        <v>8</v>
      </c>
      <c r="E144" s="96" t="s">
        <v>252</v>
      </c>
      <c r="F144" s="10" t="b">
        <f>'Risk and Adaptation Planning '!F33</f>
        <v>0</v>
      </c>
      <c r="G144" s="10" t="s">
        <v>542</v>
      </c>
      <c r="H144" s="10"/>
      <c r="I144" s="10" t="s">
        <v>205</v>
      </c>
      <c r="J144" s="10" t="s">
        <v>205</v>
      </c>
      <c r="K144" s="10">
        <v>2</v>
      </c>
      <c r="L144" s="73" t="s">
        <v>508</v>
      </c>
      <c r="Q144" s="10"/>
      <c r="R144" s="10"/>
      <c r="S144" s="10"/>
      <c r="T144" s="10"/>
      <c r="U144" s="10"/>
      <c r="V144" s="5"/>
      <c r="W144" s="5"/>
      <c r="X144" s="5"/>
      <c r="Y144" s="5"/>
      <c r="Z144" s="10"/>
    </row>
    <row r="145" spans="1:26" x14ac:dyDescent="0.2">
      <c r="A145" s="8"/>
      <c r="B145" s="10">
        <f>OrgInfo!$B$11</f>
        <v>0</v>
      </c>
      <c r="C145" s="100">
        <f>OrgInfo!$B$9</f>
        <v>0</v>
      </c>
      <c r="D145" s="96">
        <v>8</v>
      </c>
      <c r="E145" s="96" t="s">
        <v>252</v>
      </c>
      <c r="F145" s="10" t="b">
        <f>'Risk and Adaptation Planning '!F34</f>
        <v>1</v>
      </c>
      <c r="G145" s="10" t="s">
        <v>543</v>
      </c>
      <c r="H145" s="10"/>
      <c r="I145" s="10" t="s">
        <v>205</v>
      </c>
      <c r="J145" s="10" t="s">
        <v>205</v>
      </c>
      <c r="K145" s="10">
        <v>3</v>
      </c>
      <c r="L145" s="73" t="s">
        <v>510</v>
      </c>
      <c r="Q145" s="10"/>
      <c r="R145" s="10"/>
      <c r="S145" s="10"/>
      <c r="T145" s="10"/>
      <c r="U145" s="10"/>
      <c r="V145" s="5"/>
      <c r="W145" s="5"/>
      <c r="X145" s="5"/>
      <c r="Y145" s="5"/>
      <c r="Z145" s="10"/>
    </row>
    <row r="146" spans="1:26" x14ac:dyDescent="0.2">
      <c r="B146" s="10">
        <f>OrgInfo!$B$11</f>
        <v>0</v>
      </c>
      <c r="C146" s="100">
        <f>OrgInfo!$B$9</f>
        <v>0</v>
      </c>
      <c r="D146" s="96">
        <v>8</v>
      </c>
      <c r="E146" s="96" t="s">
        <v>252</v>
      </c>
      <c r="F146" s="10" t="b">
        <f>'Risk and Adaptation Planning '!I31</f>
        <v>0</v>
      </c>
      <c r="G146" s="10" t="s">
        <v>544</v>
      </c>
      <c r="H146" s="10"/>
      <c r="I146" s="10" t="s">
        <v>400</v>
      </c>
      <c r="J146" s="10" t="s">
        <v>400</v>
      </c>
      <c r="K146" s="10">
        <v>0</v>
      </c>
      <c r="L146" s="73" t="s">
        <v>215</v>
      </c>
      <c r="M146" s="10"/>
      <c r="U146" s="10"/>
      <c r="V146" s="5"/>
      <c r="W146" s="5"/>
      <c r="X146" s="5"/>
      <c r="Y146" s="5"/>
      <c r="Z146" s="10"/>
    </row>
    <row r="147" spans="1:26" x14ac:dyDescent="0.2">
      <c r="B147" s="10">
        <f>OrgInfo!$B$11</f>
        <v>0</v>
      </c>
      <c r="C147" s="100">
        <f>OrgInfo!$B$9</f>
        <v>0</v>
      </c>
      <c r="D147" s="96">
        <v>8</v>
      </c>
      <c r="E147" s="96" t="s">
        <v>252</v>
      </c>
      <c r="F147" s="10" t="b">
        <f>'Risk and Adaptation Planning '!I32</f>
        <v>1</v>
      </c>
      <c r="G147" s="10" t="s">
        <v>545</v>
      </c>
      <c r="H147" s="10"/>
      <c r="I147" s="10" t="s">
        <v>400</v>
      </c>
      <c r="J147" s="10" t="s">
        <v>400</v>
      </c>
      <c r="K147" s="10">
        <v>1</v>
      </c>
      <c r="L147" s="73" t="s">
        <v>221</v>
      </c>
      <c r="U147" s="10"/>
      <c r="V147" s="5"/>
      <c r="W147" s="5"/>
      <c r="X147" s="5"/>
      <c r="Y147" s="5"/>
      <c r="Z147" s="10"/>
    </row>
    <row r="148" spans="1:26" x14ac:dyDescent="0.2">
      <c r="B148" s="10">
        <f>OrgInfo!$B$11</f>
        <v>0</v>
      </c>
      <c r="C148" s="100">
        <f>OrgInfo!$B$9</f>
        <v>0</v>
      </c>
      <c r="D148" s="96">
        <v>8</v>
      </c>
      <c r="E148" s="96" t="s">
        <v>252</v>
      </c>
      <c r="F148" s="10" t="b">
        <f>'Risk and Adaptation Planning '!I33</f>
        <v>0</v>
      </c>
      <c r="G148" s="10" t="s">
        <v>546</v>
      </c>
      <c r="H148" s="10"/>
      <c r="I148" s="10" t="s">
        <v>400</v>
      </c>
      <c r="J148" s="10" t="s">
        <v>400</v>
      </c>
      <c r="K148" s="10">
        <v>2</v>
      </c>
      <c r="L148" s="73" t="s">
        <v>226</v>
      </c>
      <c r="R148" s="10"/>
      <c r="V148" s="4"/>
      <c r="W148" s="4"/>
      <c r="X148" s="4"/>
      <c r="Y148" s="4"/>
      <c r="Z148" s="10"/>
    </row>
    <row r="149" spans="1:26" x14ac:dyDescent="0.2">
      <c r="D149" s="8"/>
      <c r="E149" s="8"/>
      <c r="Q149" s="10"/>
    </row>
    <row r="150" spans="1:26" x14ac:dyDescent="0.2">
      <c r="D150" s="8"/>
      <c r="E150" s="8"/>
      <c r="L150" s="10"/>
      <c r="M150" s="10"/>
    </row>
    <row r="151" spans="1:26" x14ac:dyDescent="0.2">
      <c r="D151" s="8"/>
      <c r="E151" s="9"/>
      <c r="F151" s="10"/>
      <c r="G151" s="10"/>
      <c r="H151" s="10"/>
      <c r="I151" s="10"/>
      <c r="J151" s="10"/>
      <c r="K151" s="10"/>
      <c r="L151" s="10"/>
      <c r="M151" s="10"/>
      <c r="R151" s="11"/>
      <c r="S151" s="11"/>
      <c r="T151" s="11"/>
      <c r="U151" s="11"/>
      <c r="V151" s="11"/>
      <c r="W151" s="11"/>
      <c r="X151" s="11"/>
      <c r="Y151" s="11"/>
    </row>
    <row r="152" spans="1:26" x14ac:dyDescent="0.2">
      <c r="A152" s="8"/>
      <c r="B152" s="8"/>
      <c r="C152" s="8"/>
      <c r="R152" s="10"/>
      <c r="S152" s="10"/>
      <c r="T152" s="10"/>
      <c r="U152" s="5"/>
    </row>
    <row r="153" spans="1:26" x14ac:dyDescent="0.2">
      <c r="A153" s="8"/>
      <c r="R153" s="10"/>
      <c r="S153" s="10"/>
      <c r="T153" s="10"/>
      <c r="U153" s="5"/>
    </row>
    <row r="154" spans="1:26" x14ac:dyDescent="0.2">
      <c r="A154" s="8"/>
      <c r="R154" s="10"/>
      <c r="S154" s="10"/>
      <c r="T154" s="10"/>
      <c r="U154" s="5"/>
    </row>
    <row r="155" spans="1:26" x14ac:dyDescent="0.2">
      <c r="A155" s="8"/>
      <c r="R155" s="10"/>
      <c r="S155" s="10"/>
      <c r="T155" s="10"/>
      <c r="U155" s="5"/>
    </row>
    <row r="156" spans="1:26" x14ac:dyDescent="0.2">
      <c r="T156" s="10"/>
      <c r="U156" s="5"/>
    </row>
    <row r="157" spans="1:26" x14ac:dyDescent="0.2">
      <c r="R157" s="5"/>
      <c r="S157" s="10"/>
      <c r="T157" s="10"/>
    </row>
    <row r="158" spans="1:26" x14ac:dyDescent="0.2">
      <c r="S158" s="10"/>
    </row>
    <row r="159" spans="1:26" x14ac:dyDescent="0.2">
      <c r="A159" s="8"/>
      <c r="B159" s="8"/>
      <c r="C159" s="8"/>
      <c r="R159" s="10"/>
      <c r="S159" s="11"/>
      <c r="T159" s="11"/>
      <c r="U159" s="5"/>
      <c r="V159" s="11"/>
      <c r="W159" s="11"/>
      <c r="X159" s="11"/>
      <c r="Y159" s="11"/>
    </row>
    <row r="160" spans="1:26" x14ac:dyDescent="0.2">
      <c r="A160" s="8"/>
      <c r="B160" s="8"/>
      <c r="C160" s="8"/>
      <c r="R160" s="10"/>
      <c r="S160" s="10"/>
      <c r="T160" s="10"/>
      <c r="U160" s="5"/>
    </row>
    <row r="161" spans="1:30" x14ac:dyDescent="0.2">
      <c r="A161" s="8"/>
      <c r="B161" s="8"/>
      <c r="C161" s="8"/>
      <c r="R161" s="10"/>
      <c r="S161" s="10"/>
      <c r="T161" s="10"/>
      <c r="U161" s="5"/>
    </row>
    <row r="162" spans="1:30" x14ac:dyDescent="0.2">
      <c r="A162" s="8"/>
      <c r="B162" s="8"/>
      <c r="C162" s="8"/>
      <c r="R162" s="10"/>
      <c r="S162" s="10"/>
      <c r="T162" s="11"/>
      <c r="U162" s="5"/>
    </row>
    <row r="163" spans="1:30" x14ac:dyDescent="0.2">
      <c r="A163" s="8"/>
      <c r="B163" s="8"/>
      <c r="C163" s="8"/>
      <c r="R163" s="10"/>
      <c r="S163" s="10"/>
      <c r="T163" s="10"/>
      <c r="U163" s="5"/>
    </row>
    <row r="164" spans="1:30" x14ac:dyDescent="0.2">
      <c r="A164" s="8"/>
      <c r="B164" s="8"/>
      <c r="C164" s="8"/>
      <c r="R164" s="10"/>
      <c r="S164" s="10"/>
      <c r="T164" s="10"/>
    </row>
    <row r="165" spans="1:30" x14ac:dyDescent="0.2">
      <c r="T165" s="10"/>
      <c r="U165" s="5"/>
    </row>
    <row r="166" spans="1:30" x14ac:dyDescent="0.2">
      <c r="R166" s="5"/>
      <c r="S166" s="10"/>
      <c r="T166" s="10"/>
    </row>
    <row r="168" spans="1:30" x14ac:dyDescent="0.2">
      <c r="R168" s="10"/>
      <c r="S168" s="12"/>
      <c r="T168" s="12"/>
      <c r="V168" s="11"/>
      <c r="W168" s="11"/>
      <c r="X168" s="11"/>
      <c r="Y168" s="11"/>
    </row>
    <row r="169" spans="1:30" x14ac:dyDescent="0.2">
      <c r="R169" s="10"/>
      <c r="S169" s="5"/>
      <c r="T169" s="5"/>
      <c r="U169" s="5"/>
      <c r="Z169" s="5"/>
      <c r="AA169" s="5"/>
      <c r="AB169" s="5"/>
      <c r="AC169" s="5"/>
      <c r="AD169" s="5"/>
    </row>
    <row r="170" spans="1:30" x14ac:dyDescent="0.2">
      <c r="R170" s="5"/>
      <c r="S170" s="5"/>
      <c r="T170" s="5"/>
      <c r="U170" s="5"/>
      <c r="Z170" s="5"/>
      <c r="AA170" s="5"/>
      <c r="AB170" s="5"/>
      <c r="AC170" s="5"/>
      <c r="AD170" s="5"/>
    </row>
    <row r="171" spans="1:30" x14ac:dyDescent="0.2">
      <c r="R171" s="5"/>
      <c r="S171" s="5"/>
      <c r="T171" s="5"/>
      <c r="U171" s="5"/>
      <c r="Z171" s="5"/>
      <c r="AA171" s="5"/>
      <c r="AB171" s="5"/>
      <c r="AC171" s="5"/>
      <c r="AD171" s="5"/>
    </row>
    <row r="172" spans="1:30" x14ac:dyDescent="0.2">
      <c r="R172" s="5"/>
      <c r="S172" s="5"/>
      <c r="T172" s="5"/>
      <c r="U172" s="5"/>
      <c r="Z172" s="5"/>
      <c r="AA172" s="5"/>
      <c r="AB172" s="5"/>
      <c r="AC172" s="5"/>
      <c r="AD172" s="5"/>
    </row>
    <row r="173" spans="1:30" x14ac:dyDescent="0.2">
      <c r="T173" s="5"/>
      <c r="U173" s="5"/>
      <c r="V173" s="11"/>
      <c r="W173" s="11"/>
      <c r="X173" s="11"/>
      <c r="Y173" s="11"/>
      <c r="Z173" s="5"/>
      <c r="AA173" s="5"/>
    </row>
    <row r="174" spans="1:30" x14ac:dyDescent="0.2">
      <c r="T174" s="12"/>
      <c r="U174" s="5"/>
      <c r="Z174" s="5"/>
      <c r="AA174" s="5"/>
    </row>
    <row r="175" spans="1:30" x14ac:dyDescent="0.2">
      <c r="T175" s="5"/>
      <c r="U175" s="5"/>
      <c r="Z175" s="5"/>
      <c r="AA175" s="5"/>
    </row>
    <row r="176" spans="1:30" x14ac:dyDescent="0.2">
      <c r="T176" s="5"/>
      <c r="U176" s="5"/>
      <c r="Z176" s="5"/>
      <c r="AA176" s="5"/>
    </row>
    <row r="177" spans="4:27" x14ac:dyDescent="0.2">
      <c r="T177" s="5"/>
      <c r="U177" s="5"/>
      <c r="Z177" s="5"/>
      <c r="AA177" s="5"/>
    </row>
    <row r="178" spans="4:27" x14ac:dyDescent="0.2">
      <c r="T178" s="5"/>
      <c r="U178" s="5"/>
      <c r="Z178" s="5"/>
      <c r="AA178" s="5"/>
    </row>
    <row r="179" spans="4:27" x14ac:dyDescent="0.2">
      <c r="T179" s="10"/>
      <c r="U179" s="5"/>
    </row>
    <row r="185" spans="4:27" x14ac:dyDescent="0.2">
      <c r="D185" s="3">
        <f>SUM(H111:N111)</f>
        <v>2</v>
      </c>
      <c r="E185" s="3" t="s">
        <v>392</v>
      </c>
      <c r="I185" s="4">
        <f>COUNTIF(F89:F91,TRUE)</f>
        <v>0</v>
      </c>
    </row>
  </sheetData>
  <sheetProtection algorithmName="SHA-512" hashValue="mdvLB/ahvVvDiDnawrlalv/FvrzfVRk3HQdJ7iNt2Vu0vF+WZr1ZpGH4ZEAIZtZaxPslxvhTcw6ISsAl3zb1aw==" saltValue="DRGW0gCjjuqipp4sGhHn7w==" spinCount="100000" sheet="1" objects="1" scenarios="1"/>
  <mergeCells count="6">
    <mergeCell ref="N11:N12"/>
    <mergeCell ref="O11:O12"/>
    <mergeCell ref="Z11:Z12"/>
    <mergeCell ref="AA11:AA12"/>
    <mergeCell ref="AB11:AB12"/>
    <mergeCell ref="P11:Y11"/>
  </mergeCells>
  <pageMargins left="0.7" right="0.7" top="0.75" bottom="0.75" header="0.3" footer="0.3"/>
  <pageSetup orientation="portrait" horizontalDpi="300"/>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14F39-F409-4BEC-9A14-73E690C3563A}">
  <sheetPr codeName="Sheet8">
    <pageSetUpPr fitToPage="1"/>
  </sheetPr>
  <dimension ref="A1:X36"/>
  <sheetViews>
    <sheetView workbookViewId="0"/>
  </sheetViews>
  <sheetFormatPr defaultRowHeight="12.75" x14ac:dyDescent="0.2"/>
  <cols>
    <col min="1" max="1" width="20" customWidth="1"/>
    <col min="2" max="2" width="3.42578125" customWidth="1"/>
    <col min="3" max="19" width="3.28515625" customWidth="1"/>
    <col min="20" max="20" width="18" style="43" bestFit="1" customWidth="1"/>
    <col min="21" max="21" width="2.140625" style="43" customWidth="1"/>
    <col min="22" max="22" width="2.42578125" style="43" customWidth="1"/>
    <col min="23" max="23" width="2.85546875" style="43" customWidth="1"/>
    <col min="24" max="24" width="13.42578125" style="43" customWidth="1"/>
    <col min="25" max="26" width="2.85546875" customWidth="1"/>
    <col min="27" max="27" width="61.140625" customWidth="1"/>
  </cols>
  <sheetData>
    <row r="1" spans="1:24" ht="27" x14ac:dyDescent="0.35">
      <c r="A1" s="48" t="s">
        <v>547</v>
      </c>
      <c r="B1" s="14"/>
      <c r="C1" s="14"/>
      <c r="D1" s="14"/>
      <c r="E1" s="14"/>
      <c r="F1" s="14"/>
      <c r="G1" s="14"/>
      <c r="H1" s="14"/>
      <c r="I1" s="14"/>
      <c r="J1" s="14"/>
      <c r="K1" s="14"/>
      <c r="L1" s="14"/>
      <c r="M1" s="14"/>
      <c r="N1" s="14"/>
      <c r="O1" s="14"/>
      <c r="P1" s="14"/>
      <c r="Q1" s="14"/>
      <c r="R1" s="14"/>
      <c r="S1" s="14"/>
      <c r="T1" s="49"/>
      <c r="U1" s="49"/>
      <c r="V1" s="49"/>
      <c r="W1" s="49"/>
      <c r="X1" s="40"/>
    </row>
    <row r="2" spans="1:24" x14ac:dyDescent="0.2">
      <c r="A2" s="15"/>
      <c r="B2" s="13"/>
      <c r="C2" s="13"/>
      <c r="D2" s="13"/>
      <c r="E2" s="13"/>
      <c r="F2" s="13"/>
      <c r="G2" s="13"/>
      <c r="H2" s="13"/>
      <c r="I2" s="13"/>
      <c r="J2" s="13"/>
      <c r="K2" s="13"/>
      <c r="L2" s="13"/>
      <c r="M2" s="13"/>
      <c r="N2" s="13"/>
      <c r="O2" s="13"/>
      <c r="P2" s="13"/>
      <c r="Q2" s="13"/>
      <c r="R2" s="13"/>
      <c r="S2" s="13"/>
      <c r="T2" s="35"/>
      <c r="U2" s="35"/>
      <c r="V2" s="35"/>
      <c r="W2" s="35"/>
      <c r="X2" s="36"/>
    </row>
    <row r="3" spans="1:24" x14ac:dyDescent="0.2">
      <c r="A3" s="15"/>
      <c r="B3" s="13"/>
      <c r="C3" s="13"/>
      <c r="D3" s="13"/>
      <c r="E3" s="13"/>
      <c r="F3" s="13"/>
      <c r="G3" s="13"/>
      <c r="H3" s="13"/>
      <c r="I3" s="13"/>
      <c r="J3" s="13"/>
      <c r="K3" s="13"/>
      <c r="L3" s="13"/>
      <c r="M3" s="13"/>
      <c r="N3" s="13"/>
      <c r="O3" s="13"/>
      <c r="P3" s="13"/>
      <c r="Q3" s="13"/>
      <c r="R3" s="13"/>
      <c r="S3" s="13"/>
      <c r="T3" s="35"/>
      <c r="U3" s="35"/>
      <c r="V3" s="35"/>
      <c r="W3" s="35"/>
      <c r="X3" s="36"/>
    </row>
    <row r="4" spans="1:24" x14ac:dyDescent="0.2">
      <c r="A4" s="26"/>
      <c r="B4" s="25"/>
      <c r="C4" s="25"/>
      <c r="D4" s="25"/>
      <c r="E4" s="25"/>
      <c r="F4" s="25"/>
      <c r="G4" s="25"/>
      <c r="H4" s="25"/>
      <c r="I4" s="25"/>
      <c r="J4" s="25"/>
      <c r="K4" s="25"/>
      <c r="L4" s="25"/>
      <c r="M4" s="25"/>
      <c r="N4" s="25"/>
      <c r="O4" s="25"/>
      <c r="P4" s="25"/>
      <c r="Q4" s="25"/>
      <c r="R4" s="25"/>
      <c r="S4" s="25"/>
      <c r="T4" s="37"/>
      <c r="U4" s="35"/>
      <c r="V4" s="35"/>
      <c r="W4" s="35"/>
      <c r="X4" s="36"/>
    </row>
    <row r="5" spans="1:24" ht="15.75" x14ac:dyDescent="0.25">
      <c r="A5" s="69" t="s">
        <v>363</v>
      </c>
      <c r="B5" s="33"/>
      <c r="C5" s="33"/>
      <c r="D5" s="33"/>
      <c r="E5" s="33"/>
      <c r="F5" s="33"/>
      <c r="G5" s="33"/>
      <c r="H5" s="33"/>
      <c r="I5" s="33"/>
      <c r="J5" s="33"/>
      <c r="K5" s="33"/>
      <c r="L5" s="33"/>
      <c r="M5" s="33"/>
      <c r="N5" s="33"/>
      <c r="O5" s="33"/>
      <c r="P5" s="33"/>
      <c r="Q5" s="33"/>
      <c r="R5" s="33"/>
      <c r="S5" s="33"/>
      <c r="T5" s="56"/>
      <c r="U5" s="57"/>
      <c r="V5" s="57"/>
      <c r="W5" s="57"/>
      <c r="X5" s="58"/>
    </row>
    <row r="6" spans="1:24" ht="53.1" customHeight="1" x14ac:dyDescent="0.2">
      <c r="A6" s="65" t="str">
        <f>'People, Partnerships, Gov'!B8</f>
        <v>Internal resourcing and collaboration</v>
      </c>
      <c r="B6" s="19"/>
      <c r="C6" s="19"/>
      <c r="D6" s="20"/>
      <c r="E6" s="20"/>
      <c r="F6" s="19"/>
      <c r="G6" s="19"/>
      <c r="H6" s="19"/>
      <c r="I6" s="19"/>
      <c r="J6" s="19"/>
      <c r="K6" s="20"/>
      <c r="L6" s="20"/>
      <c r="M6" s="20"/>
      <c r="N6" s="20"/>
      <c r="O6" s="20"/>
      <c r="P6" s="20"/>
      <c r="Q6" s="13"/>
      <c r="R6" s="13"/>
      <c r="S6" s="13"/>
      <c r="T6" s="62" t="s">
        <v>548</v>
      </c>
      <c r="U6" s="63">
        <v>7</v>
      </c>
      <c r="V6" s="63" t="s">
        <v>549</v>
      </c>
      <c r="W6" s="63">
        <v>15</v>
      </c>
      <c r="X6" s="64" t="s">
        <v>550</v>
      </c>
    </row>
    <row r="7" spans="1:24" ht="53.1" customHeight="1" x14ac:dyDescent="0.2">
      <c r="A7" s="65" t="str">
        <f>'People, Partnerships, Gov'!B23</f>
        <v>External collaboration and partnerships</v>
      </c>
      <c r="B7" s="19"/>
      <c r="C7" s="20"/>
      <c r="D7" s="19"/>
      <c r="E7" s="19"/>
      <c r="F7" s="19"/>
      <c r="G7" s="19"/>
      <c r="H7" s="19"/>
      <c r="I7" s="20"/>
      <c r="J7" s="19"/>
      <c r="K7" s="20"/>
      <c r="L7" s="13"/>
      <c r="M7" s="13"/>
      <c r="N7" s="13"/>
      <c r="O7" s="13"/>
      <c r="P7" s="13"/>
      <c r="Q7" s="13"/>
      <c r="R7" s="13"/>
      <c r="S7" s="13"/>
      <c r="T7" s="62" t="s">
        <v>548</v>
      </c>
      <c r="U7" s="63">
        <v>7</v>
      </c>
      <c r="V7" s="63" t="s">
        <v>549</v>
      </c>
      <c r="W7" s="63">
        <v>10</v>
      </c>
      <c r="X7" s="64" t="s">
        <v>550</v>
      </c>
    </row>
    <row r="8" spans="1:24" ht="53.1" customHeight="1" x14ac:dyDescent="0.2">
      <c r="A8" s="65" t="str">
        <f>'People, Partnerships, Gov'!B33</f>
        <v>Council commitment and climate adaptation policy</v>
      </c>
      <c r="B8" s="19"/>
      <c r="C8" s="19"/>
      <c r="D8" s="20"/>
      <c r="E8" s="19"/>
      <c r="F8" s="20"/>
      <c r="G8" s="20"/>
      <c r="H8" s="19"/>
      <c r="I8" s="19"/>
      <c r="J8" s="19"/>
      <c r="K8" s="20"/>
      <c r="L8" s="20"/>
      <c r="M8" s="20"/>
      <c r="N8" s="13"/>
      <c r="O8" s="13"/>
      <c r="P8" s="13"/>
      <c r="Q8" s="13"/>
      <c r="R8" s="13"/>
      <c r="S8" s="13"/>
      <c r="T8" s="62" t="s">
        <v>548</v>
      </c>
      <c r="U8" s="63">
        <v>4</v>
      </c>
      <c r="V8" s="63" t="s">
        <v>549</v>
      </c>
      <c r="W8" s="63">
        <v>12</v>
      </c>
      <c r="X8" s="64" t="s">
        <v>550</v>
      </c>
    </row>
    <row r="9" spans="1:24" ht="53.1" customHeight="1" x14ac:dyDescent="0.2">
      <c r="A9" s="65" t="str">
        <f>'People, Partnerships, Gov'!B46</f>
        <v>Engagement, awareness, and education</v>
      </c>
      <c r="B9" s="19"/>
      <c r="C9" s="19"/>
      <c r="D9" s="20"/>
      <c r="E9" s="20"/>
      <c r="F9" s="19"/>
      <c r="G9" s="20"/>
      <c r="H9" s="20"/>
      <c r="I9" s="19"/>
      <c r="J9" s="20"/>
      <c r="K9" s="20"/>
      <c r="L9" s="20"/>
      <c r="M9" s="20"/>
      <c r="N9" s="20"/>
      <c r="O9" s="19"/>
      <c r="P9" s="19"/>
      <c r="Q9" s="20"/>
      <c r="R9" s="20"/>
      <c r="S9" s="13"/>
      <c r="T9" s="62" t="s">
        <v>548</v>
      </c>
      <c r="U9" s="63">
        <v>6</v>
      </c>
      <c r="V9" s="63" t="s">
        <v>549</v>
      </c>
      <c r="W9" s="63">
        <v>17</v>
      </c>
      <c r="X9" s="64" t="s">
        <v>550</v>
      </c>
    </row>
    <row r="10" spans="1:24" ht="18" customHeight="1" x14ac:dyDescent="0.25">
      <c r="A10" s="70" t="s">
        <v>364</v>
      </c>
      <c r="B10" s="34"/>
      <c r="C10" s="34"/>
      <c r="D10" s="34"/>
      <c r="E10" s="34"/>
      <c r="F10" s="34"/>
      <c r="G10" s="34"/>
      <c r="H10" s="34"/>
      <c r="I10" s="34"/>
      <c r="J10" s="34"/>
      <c r="K10" s="34"/>
      <c r="L10" s="34"/>
      <c r="M10" s="34"/>
      <c r="N10" s="34"/>
      <c r="O10" s="34"/>
      <c r="P10" s="34"/>
      <c r="Q10" s="34"/>
      <c r="R10" s="34"/>
      <c r="S10" s="34"/>
      <c r="T10" s="66"/>
      <c r="U10" s="67"/>
      <c r="V10" s="67"/>
      <c r="W10" s="67"/>
      <c r="X10" s="68"/>
    </row>
    <row r="11" spans="1:24" ht="53.1" customHeight="1" x14ac:dyDescent="0.2">
      <c r="A11" s="65" t="str">
        <f>'Risk and Adaptation Planning '!B7</f>
        <v>Prepare - establish the foundation</v>
      </c>
      <c r="B11" s="21"/>
      <c r="C11" s="21"/>
      <c r="D11" s="21"/>
      <c r="E11" s="21"/>
      <c r="F11" s="22"/>
      <c r="G11" s="22"/>
      <c r="H11" s="22"/>
      <c r="I11" s="22"/>
      <c r="J11" s="13"/>
      <c r="K11" s="13"/>
      <c r="L11" s="13"/>
      <c r="M11" s="13"/>
      <c r="N11" s="13"/>
      <c r="O11" s="13"/>
      <c r="P11" s="13"/>
      <c r="Q11" s="13"/>
      <c r="R11" s="13"/>
      <c r="S11" s="13"/>
      <c r="T11" s="62" t="s">
        <v>548</v>
      </c>
      <c r="U11" s="63">
        <v>4</v>
      </c>
      <c r="V11" s="63" t="s">
        <v>549</v>
      </c>
      <c r="W11" s="63">
        <v>8</v>
      </c>
      <c r="X11" s="64" t="s">
        <v>550</v>
      </c>
    </row>
    <row r="12" spans="1:24" ht="53.1" customHeight="1" x14ac:dyDescent="0.2">
      <c r="A12" s="65" t="str">
        <f>'Risk and Adaptation Planning '!B15</f>
        <v>Identify climate impacts</v>
      </c>
      <c r="B12" s="21"/>
      <c r="C12" s="21"/>
      <c r="D12" s="22"/>
      <c r="E12" s="22"/>
      <c r="F12" s="22"/>
      <c r="G12" s="22"/>
      <c r="H12" s="22"/>
      <c r="I12" s="22"/>
      <c r="J12" s="13"/>
      <c r="K12" s="13"/>
      <c r="L12" s="13"/>
      <c r="M12" s="13"/>
      <c r="N12" s="13"/>
      <c r="O12" s="13"/>
      <c r="P12" s="13"/>
      <c r="Q12" s="13"/>
      <c r="R12" s="13"/>
      <c r="S12" s="13"/>
      <c r="T12" s="62" t="s">
        <v>548</v>
      </c>
      <c r="U12" s="63">
        <v>2</v>
      </c>
      <c r="V12" s="63" t="s">
        <v>549</v>
      </c>
      <c r="W12" s="63">
        <v>8</v>
      </c>
      <c r="X12" s="64" t="s">
        <v>550</v>
      </c>
    </row>
    <row r="13" spans="1:24" ht="53.1" customHeight="1" x14ac:dyDescent="0.2">
      <c r="A13" s="65" t="str">
        <f>'Risk and Adaptation Planning '!B23</f>
        <v>Analyze and evaluate climate risks</v>
      </c>
      <c r="B13" s="21"/>
      <c r="C13" s="22"/>
      <c r="D13" s="22"/>
      <c r="E13" s="22"/>
      <c r="F13" s="22"/>
      <c r="G13" s="22"/>
      <c r="H13" s="22"/>
      <c r="I13" s="22"/>
      <c r="J13" s="13"/>
      <c r="K13" s="13"/>
      <c r="L13" s="13"/>
      <c r="M13" s="13"/>
      <c r="N13" s="13"/>
      <c r="O13" s="13"/>
      <c r="P13" s="13"/>
      <c r="Q13" s="13"/>
      <c r="R13" s="13"/>
      <c r="S13" s="13"/>
      <c r="T13" s="62" t="s">
        <v>548</v>
      </c>
      <c r="U13" s="63">
        <v>1</v>
      </c>
      <c r="V13" s="63" t="s">
        <v>549</v>
      </c>
      <c r="W13" s="63">
        <v>8</v>
      </c>
      <c r="X13" s="64" t="s">
        <v>550</v>
      </c>
    </row>
    <row r="14" spans="1:24" ht="53.1" customHeight="1" x14ac:dyDescent="0.2">
      <c r="A14" s="65" t="str">
        <f>'Risk and Adaptation Planning '!B31</f>
        <v>Develop a climate adaptation plan</v>
      </c>
      <c r="B14" s="22"/>
      <c r="C14" s="22"/>
      <c r="D14" s="22"/>
      <c r="E14" s="22"/>
      <c r="F14" s="22"/>
      <c r="G14" s="22"/>
      <c r="H14" s="22"/>
      <c r="I14" s="22"/>
      <c r="J14" s="13"/>
      <c r="K14" s="13"/>
      <c r="L14" s="13"/>
      <c r="M14" s="13"/>
      <c r="N14" s="13"/>
      <c r="O14" s="13"/>
      <c r="P14" s="13"/>
      <c r="Q14" s="13"/>
      <c r="R14" s="13"/>
      <c r="S14" s="13"/>
      <c r="T14" s="62" t="s">
        <v>548</v>
      </c>
      <c r="U14" s="63">
        <v>0</v>
      </c>
      <c r="V14" s="63" t="s">
        <v>549</v>
      </c>
      <c r="W14" s="63">
        <v>8</v>
      </c>
      <c r="X14" s="64" t="s">
        <v>550</v>
      </c>
    </row>
    <row r="15" spans="1:24" ht="17.25" customHeight="1" x14ac:dyDescent="0.25">
      <c r="A15" s="71" t="s">
        <v>365</v>
      </c>
      <c r="B15" s="44"/>
      <c r="C15" s="44"/>
      <c r="D15" s="44"/>
      <c r="E15" s="44"/>
      <c r="F15" s="44"/>
      <c r="G15" s="44"/>
      <c r="H15" s="44"/>
      <c r="I15" s="44"/>
      <c r="J15" s="44"/>
      <c r="K15" s="44"/>
      <c r="L15" s="44"/>
      <c r="M15" s="44"/>
      <c r="N15" s="44"/>
      <c r="O15" s="44"/>
      <c r="P15" s="44"/>
      <c r="Q15" s="44"/>
      <c r="R15" s="44"/>
      <c r="S15" s="44"/>
      <c r="T15" s="59"/>
      <c r="U15" s="60"/>
      <c r="V15" s="60"/>
      <c r="W15" s="60"/>
      <c r="X15" s="61"/>
    </row>
    <row r="16" spans="1:24" ht="53.1" customHeight="1" x14ac:dyDescent="0.2">
      <c r="A16" s="65" t="str">
        <f>'Implementation and Integration'!B7</f>
        <v>Implement climate adaptation plan</v>
      </c>
      <c r="B16" s="23"/>
      <c r="C16" s="24"/>
      <c r="D16" s="23"/>
      <c r="E16" s="24"/>
      <c r="F16" s="24"/>
      <c r="G16" s="13"/>
      <c r="H16" s="13"/>
      <c r="I16" s="13"/>
      <c r="J16" s="13"/>
      <c r="K16" s="13"/>
      <c r="L16" s="13"/>
      <c r="M16" s="13"/>
      <c r="N16" s="13"/>
      <c r="O16" s="13"/>
      <c r="P16" s="13"/>
      <c r="Q16" s="13"/>
      <c r="R16" s="13"/>
      <c r="S16" s="13"/>
      <c r="T16" s="62" t="s">
        <v>548</v>
      </c>
      <c r="U16" s="63">
        <v>2</v>
      </c>
      <c r="V16" s="63" t="s">
        <v>549</v>
      </c>
      <c r="W16" s="63">
        <v>5</v>
      </c>
      <c r="X16" s="64" t="s">
        <v>550</v>
      </c>
    </row>
    <row r="17" spans="1:24" ht="53.1" customHeight="1" x14ac:dyDescent="0.2">
      <c r="A17" s="65" t="str">
        <f>'Implementation and Integration'!B16</f>
        <v>Integrate into organizational systems, processes, and plans</v>
      </c>
      <c r="B17" s="23"/>
      <c r="C17" s="23"/>
      <c r="D17" s="24"/>
      <c r="E17" s="23"/>
      <c r="F17" s="24"/>
      <c r="G17" s="24"/>
      <c r="H17" s="24"/>
      <c r="I17" s="13"/>
      <c r="J17" s="13"/>
      <c r="K17" s="13"/>
      <c r="M17" s="13"/>
      <c r="N17" s="13"/>
      <c r="O17" s="13"/>
      <c r="P17" s="13"/>
      <c r="Q17" s="13"/>
      <c r="R17" s="13"/>
      <c r="S17" s="13"/>
      <c r="T17" s="62" t="s">
        <v>548</v>
      </c>
      <c r="U17" s="63">
        <v>3</v>
      </c>
      <c r="V17" s="63" t="s">
        <v>549</v>
      </c>
      <c r="W17" s="63">
        <v>7</v>
      </c>
      <c r="X17" s="64" t="s">
        <v>550</v>
      </c>
    </row>
    <row r="18" spans="1:24" ht="53.1" customHeight="1" x14ac:dyDescent="0.2">
      <c r="A18" s="65" t="str">
        <f>'Implementation and Integration'!B26</f>
        <v>Monitor and review</v>
      </c>
      <c r="B18" s="23"/>
      <c r="C18" s="24"/>
      <c r="D18" s="24"/>
      <c r="E18" s="24"/>
      <c r="F18" s="24"/>
      <c r="G18" s="24"/>
      <c r="H18" s="24"/>
      <c r="I18" s="24"/>
      <c r="J18" s="23"/>
      <c r="K18" s="24"/>
      <c r="L18" s="24"/>
      <c r="M18" s="24"/>
      <c r="N18" s="24"/>
      <c r="O18" s="24"/>
      <c r="P18" s="24"/>
      <c r="Q18" s="24"/>
      <c r="R18" s="13"/>
      <c r="S18" s="13"/>
      <c r="T18" s="62" t="s">
        <v>548</v>
      </c>
      <c r="U18" s="63">
        <v>2</v>
      </c>
      <c r="V18" s="63" t="s">
        <v>549</v>
      </c>
      <c r="W18" s="63">
        <v>16</v>
      </c>
      <c r="X18" s="64" t="s">
        <v>550</v>
      </c>
    </row>
    <row r="19" spans="1:24" x14ac:dyDescent="0.2">
      <c r="A19" s="15"/>
      <c r="B19" s="13"/>
      <c r="C19" s="13"/>
      <c r="D19" s="13"/>
      <c r="E19" s="13"/>
      <c r="F19" s="13"/>
      <c r="G19" s="13"/>
      <c r="H19" s="13"/>
      <c r="I19" s="13"/>
      <c r="J19" s="13"/>
      <c r="K19" s="13"/>
      <c r="L19" s="13"/>
      <c r="M19" s="13"/>
      <c r="N19" s="13"/>
      <c r="O19" s="13"/>
      <c r="P19" s="13"/>
      <c r="Q19" s="13"/>
      <c r="R19" s="13"/>
      <c r="S19" s="13"/>
      <c r="T19" s="35"/>
      <c r="U19" s="35"/>
      <c r="V19" s="35"/>
      <c r="W19" s="35"/>
      <c r="X19" s="36"/>
    </row>
    <row r="20" spans="1:24" x14ac:dyDescent="0.2">
      <c r="A20" s="15"/>
      <c r="B20" s="13"/>
      <c r="C20" s="13"/>
      <c r="D20" s="13"/>
      <c r="E20" s="13"/>
      <c r="F20" s="13"/>
      <c r="G20" s="13"/>
      <c r="H20" s="13"/>
      <c r="I20" s="13"/>
      <c r="J20" s="13"/>
      <c r="K20" s="13"/>
      <c r="L20" s="13"/>
      <c r="M20" s="13"/>
      <c r="N20" s="13"/>
      <c r="O20" s="13"/>
      <c r="P20" s="13"/>
      <c r="Q20" s="13"/>
      <c r="R20" s="13"/>
      <c r="S20" s="13"/>
      <c r="T20" s="35"/>
      <c r="U20" s="35"/>
      <c r="V20" s="35"/>
      <c r="W20" s="35"/>
      <c r="X20" s="36"/>
    </row>
    <row r="21" spans="1:24" x14ac:dyDescent="0.2">
      <c r="A21" s="15" t="s">
        <v>551</v>
      </c>
      <c r="B21" s="13"/>
      <c r="C21" s="13"/>
      <c r="D21" s="13"/>
      <c r="E21" s="13"/>
      <c r="F21" s="13"/>
      <c r="G21" s="13"/>
      <c r="H21" s="13"/>
      <c r="I21" s="13"/>
      <c r="J21" s="13"/>
      <c r="K21" s="13"/>
      <c r="L21" s="13"/>
      <c r="M21" s="13"/>
      <c r="N21" s="13"/>
      <c r="O21" s="13"/>
      <c r="P21" s="13"/>
      <c r="Q21" s="13"/>
      <c r="R21" s="13"/>
      <c r="S21" s="13"/>
      <c r="T21" s="35"/>
      <c r="U21" s="35"/>
      <c r="V21" s="35"/>
      <c r="W21" s="35"/>
      <c r="X21" s="36"/>
    </row>
    <row r="22" spans="1:24" x14ac:dyDescent="0.2">
      <c r="A22" s="52" t="s">
        <v>552</v>
      </c>
      <c r="B22" s="13"/>
      <c r="C22" s="13"/>
      <c r="D22" s="13"/>
      <c r="E22" s="13"/>
      <c r="F22" s="13"/>
      <c r="G22" s="13"/>
      <c r="H22" s="13"/>
      <c r="I22" s="13"/>
      <c r="J22" s="13"/>
      <c r="K22" s="13"/>
      <c r="L22" s="13"/>
      <c r="M22" s="13"/>
      <c r="N22" s="13"/>
      <c r="O22" s="13"/>
      <c r="P22" s="13"/>
      <c r="Q22" s="13"/>
      <c r="R22" s="13"/>
      <c r="S22" s="13"/>
      <c r="T22" s="35"/>
      <c r="U22" s="35"/>
      <c r="V22" s="35"/>
      <c r="W22" s="35"/>
      <c r="X22" s="36"/>
    </row>
    <row r="23" spans="1:24" x14ac:dyDescent="0.2">
      <c r="A23" s="15" t="s">
        <v>415</v>
      </c>
      <c r="B23" s="13"/>
      <c r="C23" s="13"/>
      <c r="D23" s="13"/>
      <c r="E23" s="13"/>
      <c r="F23" s="13"/>
      <c r="G23" s="13"/>
      <c r="H23" s="13"/>
      <c r="I23" s="13"/>
      <c r="J23" s="13"/>
      <c r="K23" s="13"/>
      <c r="L23" s="13"/>
      <c r="M23" s="13"/>
      <c r="N23" s="13"/>
      <c r="O23" s="13"/>
      <c r="P23" s="13"/>
      <c r="Q23" s="13"/>
      <c r="R23" s="13"/>
      <c r="S23" s="13"/>
      <c r="T23" s="35"/>
      <c r="U23" s="35"/>
      <c r="V23" s="35"/>
      <c r="W23" s="35"/>
      <c r="X23" s="36"/>
    </row>
    <row r="24" spans="1:24" x14ac:dyDescent="0.2">
      <c r="A24" s="50" t="s">
        <v>553</v>
      </c>
      <c r="B24" s="13"/>
      <c r="C24" s="13"/>
      <c r="D24" s="13"/>
      <c r="E24" s="13"/>
      <c r="F24" s="13"/>
      <c r="G24" s="13"/>
      <c r="H24" s="13"/>
      <c r="I24" s="13"/>
      <c r="J24" s="13"/>
      <c r="K24" s="13"/>
      <c r="L24" s="13"/>
      <c r="M24" s="13"/>
      <c r="N24" s="13"/>
      <c r="O24" s="13"/>
      <c r="P24" s="13"/>
      <c r="Q24" s="13"/>
      <c r="R24" s="13"/>
      <c r="S24" s="13"/>
      <c r="T24" s="35"/>
      <c r="U24" s="35"/>
      <c r="V24" s="35"/>
      <c r="W24" s="35"/>
      <c r="X24" s="36"/>
    </row>
    <row r="25" spans="1:24" x14ac:dyDescent="0.2">
      <c r="A25" s="51"/>
      <c r="B25" s="13"/>
      <c r="C25" s="13"/>
      <c r="D25" s="13"/>
      <c r="E25" s="13"/>
      <c r="F25" s="13"/>
      <c r="G25" s="13"/>
      <c r="H25" s="13"/>
      <c r="I25" s="13"/>
      <c r="J25" s="13"/>
      <c r="K25" s="13"/>
      <c r="L25" s="13"/>
      <c r="M25" s="13"/>
      <c r="N25" s="13"/>
      <c r="O25" s="13"/>
      <c r="P25" s="13"/>
      <c r="Q25" s="13"/>
      <c r="R25" s="13"/>
      <c r="S25" s="13"/>
      <c r="T25" s="35"/>
      <c r="U25" s="35"/>
      <c r="V25" s="35"/>
      <c r="W25" s="35"/>
      <c r="X25" s="36"/>
    </row>
    <row r="26" spans="1:24" ht="13.5" thickBot="1" x14ac:dyDescent="0.25">
      <c r="A26" s="31"/>
      <c r="B26" s="32"/>
      <c r="C26" s="32"/>
      <c r="D26" s="32"/>
      <c r="E26" s="32"/>
      <c r="F26" s="32"/>
      <c r="G26" s="32"/>
      <c r="H26" s="32"/>
      <c r="I26" s="32"/>
      <c r="J26" s="32"/>
      <c r="K26" s="32"/>
      <c r="L26" s="32"/>
      <c r="M26" s="32"/>
      <c r="N26" s="32"/>
      <c r="O26" s="32"/>
      <c r="P26" s="32"/>
      <c r="Q26" s="32"/>
      <c r="R26" s="32"/>
      <c r="S26" s="32"/>
      <c r="T26" s="38"/>
      <c r="U26" s="38"/>
      <c r="V26" s="38"/>
      <c r="W26" s="38"/>
      <c r="X26" s="39"/>
    </row>
    <row r="27" spans="1:24" ht="37.5" customHeight="1" thickTop="1" thickBot="1" x14ac:dyDescent="0.4">
      <c r="A27" s="30" t="s">
        <v>368</v>
      </c>
      <c r="B27" s="29" t="s">
        <v>554</v>
      </c>
      <c r="C27" s="13"/>
      <c r="D27" s="13"/>
      <c r="E27" s="13"/>
      <c r="F27" s="13"/>
      <c r="G27" s="13"/>
      <c r="H27" s="13"/>
      <c r="I27" s="13"/>
      <c r="J27" s="13"/>
      <c r="K27" s="13"/>
      <c r="L27" s="13"/>
      <c r="M27" s="13"/>
      <c r="N27" s="13"/>
      <c r="O27" s="13"/>
      <c r="P27" s="13"/>
      <c r="Q27" s="13"/>
      <c r="R27" s="13"/>
      <c r="S27" s="13"/>
      <c r="T27" s="35"/>
      <c r="U27" s="35"/>
      <c r="V27" s="35"/>
      <c r="W27" s="35"/>
      <c r="X27" s="36"/>
    </row>
    <row r="28" spans="1:24" ht="13.5" thickBot="1" x14ac:dyDescent="0.25">
      <c r="A28" s="53" t="s">
        <v>371</v>
      </c>
      <c r="B28" s="54" t="s">
        <v>372</v>
      </c>
      <c r="C28" s="54"/>
      <c r="D28" s="54"/>
      <c r="E28" s="54"/>
      <c r="F28" s="54"/>
      <c r="G28" s="54"/>
      <c r="H28" s="54"/>
      <c r="I28" s="54"/>
      <c r="J28" s="54"/>
      <c r="K28" s="54"/>
      <c r="L28" s="54"/>
      <c r="M28" s="54"/>
      <c r="N28" s="54"/>
      <c r="O28" s="54"/>
      <c r="P28" s="54"/>
      <c r="Q28" s="54"/>
      <c r="R28" s="54"/>
      <c r="S28" s="54"/>
      <c r="T28" s="55"/>
      <c r="U28" s="35"/>
      <c r="V28" s="35"/>
      <c r="W28" s="35"/>
      <c r="X28" s="36"/>
    </row>
    <row r="29" spans="1:24" ht="30" customHeight="1" x14ac:dyDescent="0.2">
      <c r="A29" s="47">
        <v>1</v>
      </c>
      <c r="B29" s="46" t="s">
        <v>373</v>
      </c>
      <c r="C29" s="14"/>
      <c r="D29" s="14"/>
      <c r="E29" s="14"/>
      <c r="F29" s="14"/>
      <c r="G29" s="14"/>
      <c r="H29" s="14"/>
      <c r="I29" s="14"/>
      <c r="J29" s="14"/>
      <c r="K29" s="14"/>
      <c r="L29" s="14"/>
      <c r="M29" s="14"/>
      <c r="N29" s="14"/>
      <c r="O29" s="14"/>
      <c r="P29" s="14"/>
      <c r="Q29" s="14"/>
      <c r="R29" s="14"/>
      <c r="S29" s="14"/>
      <c r="T29" s="40"/>
      <c r="U29" s="35"/>
      <c r="V29" s="35"/>
      <c r="W29" s="35"/>
      <c r="X29" s="36"/>
    </row>
    <row r="30" spans="1:24" ht="30" customHeight="1" x14ac:dyDescent="0.2">
      <c r="A30" s="27">
        <v>2</v>
      </c>
      <c r="B30" s="18" t="s">
        <v>373</v>
      </c>
      <c r="C30" s="13"/>
      <c r="D30" s="13"/>
      <c r="E30" s="13"/>
      <c r="F30" s="13"/>
      <c r="G30" s="13"/>
      <c r="H30" s="13"/>
      <c r="I30" s="13"/>
      <c r="J30" s="13"/>
      <c r="K30" s="13"/>
      <c r="L30" s="13"/>
      <c r="M30" s="13"/>
      <c r="N30" s="13"/>
      <c r="O30" s="13"/>
      <c r="P30" s="13"/>
      <c r="Q30" s="13"/>
      <c r="R30" s="13"/>
      <c r="S30" s="13"/>
      <c r="T30" s="36"/>
      <c r="U30" s="35"/>
      <c r="V30" s="35"/>
      <c r="W30" s="35"/>
      <c r="X30" s="36"/>
    </row>
    <row r="31" spans="1:24" ht="30" customHeight="1" x14ac:dyDescent="0.2">
      <c r="A31" s="27">
        <v>3</v>
      </c>
      <c r="B31" s="18" t="s">
        <v>373</v>
      </c>
      <c r="C31" s="13"/>
      <c r="D31" s="13"/>
      <c r="E31" s="13"/>
      <c r="F31" s="13"/>
      <c r="G31" s="13"/>
      <c r="H31" s="13"/>
      <c r="I31" s="13"/>
      <c r="J31" s="13"/>
      <c r="K31" s="13"/>
      <c r="L31" s="13"/>
      <c r="M31" s="13"/>
      <c r="N31" s="13"/>
      <c r="O31" s="13"/>
      <c r="P31" s="13"/>
      <c r="Q31" s="13"/>
      <c r="R31" s="13"/>
      <c r="S31" s="13"/>
      <c r="T31" s="36"/>
      <c r="U31" s="35"/>
      <c r="V31" s="35"/>
      <c r="W31" s="35"/>
      <c r="X31" s="36"/>
    </row>
    <row r="32" spans="1:24" ht="30" customHeight="1" x14ac:dyDescent="0.2">
      <c r="A32" s="27">
        <v>4</v>
      </c>
      <c r="B32" s="18" t="s">
        <v>373</v>
      </c>
      <c r="C32" s="13"/>
      <c r="D32" s="13"/>
      <c r="E32" s="13"/>
      <c r="F32" s="13"/>
      <c r="G32" s="13"/>
      <c r="H32" s="13"/>
      <c r="I32" s="13"/>
      <c r="J32" s="13"/>
      <c r="K32" s="13"/>
      <c r="L32" s="13"/>
      <c r="M32" s="13"/>
      <c r="N32" s="13"/>
      <c r="O32" s="13"/>
      <c r="P32" s="13"/>
      <c r="Q32" s="13"/>
      <c r="R32" s="13"/>
      <c r="S32" s="13"/>
      <c r="T32" s="36"/>
      <c r="U32" s="35"/>
      <c r="V32" s="35"/>
      <c r="W32" s="35"/>
      <c r="X32" s="36"/>
    </row>
    <row r="33" spans="1:24" ht="30" customHeight="1" thickBot="1" x14ac:dyDescent="0.25">
      <c r="A33" s="28">
        <v>5</v>
      </c>
      <c r="B33" s="45" t="s">
        <v>373</v>
      </c>
      <c r="C33" s="17"/>
      <c r="D33" s="17"/>
      <c r="E33" s="17"/>
      <c r="F33" s="17"/>
      <c r="G33" s="17"/>
      <c r="H33" s="17"/>
      <c r="I33" s="17"/>
      <c r="J33" s="17"/>
      <c r="K33" s="17"/>
      <c r="L33" s="17"/>
      <c r="M33" s="17"/>
      <c r="N33" s="17"/>
      <c r="O33" s="17"/>
      <c r="P33" s="17"/>
      <c r="Q33" s="17"/>
      <c r="R33" s="17"/>
      <c r="S33" s="17"/>
      <c r="T33" s="41"/>
      <c r="U33" s="35"/>
      <c r="V33" s="35"/>
      <c r="W33" s="35"/>
      <c r="X33" s="36"/>
    </row>
    <row r="34" spans="1:24" s="13" customFormat="1" ht="13.5" thickBot="1" x14ac:dyDescent="0.25">
      <c r="A34" s="16"/>
      <c r="B34" s="17"/>
      <c r="C34" s="17"/>
      <c r="D34" s="17"/>
      <c r="E34" s="17"/>
      <c r="F34" s="17"/>
      <c r="G34" s="17"/>
      <c r="H34" s="17"/>
      <c r="I34" s="17"/>
      <c r="J34" s="17"/>
      <c r="K34" s="17"/>
      <c r="L34" s="17"/>
      <c r="M34" s="17"/>
      <c r="N34" s="17"/>
      <c r="O34" s="17"/>
      <c r="P34" s="17"/>
      <c r="Q34" s="17"/>
      <c r="R34" s="17"/>
      <c r="S34" s="17"/>
      <c r="T34" s="42"/>
      <c r="U34" s="42"/>
      <c r="V34" s="42"/>
      <c r="W34" s="42"/>
      <c r="X34" s="41"/>
    </row>
    <row r="35" spans="1:24" s="13" customFormat="1" x14ac:dyDescent="0.2">
      <c r="T35" s="35"/>
      <c r="U35" s="35"/>
      <c r="V35" s="35"/>
      <c r="W35" s="35"/>
      <c r="X35" s="35"/>
    </row>
    <row r="36" spans="1:24" s="13" customFormat="1" x14ac:dyDescent="0.2">
      <c r="T36" s="35"/>
      <c r="U36" s="35"/>
      <c r="V36" s="35"/>
      <c r="W36" s="35"/>
      <c r="X36" s="35"/>
    </row>
  </sheetData>
  <pageMargins left="0.7" right="0.7" top="0.75" bottom="0.75" header="0.3" footer="0.3"/>
  <pageSetup scale="68" orientation="portrait" horizontalDpi="30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F4C72-8926-44B9-A621-08052736B326}">
  <sheetPr codeName="Sheet9"/>
  <dimension ref="B2:B14"/>
  <sheetViews>
    <sheetView workbookViewId="0"/>
  </sheetViews>
  <sheetFormatPr defaultColWidth="9.140625" defaultRowHeight="12.75" x14ac:dyDescent="0.2"/>
  <cols>
    <col min="1" max="16384" width="9.140625" style="2"/>
  </cols>
  <sheetData>
    <row r="2" spans="2:2" ht="15" x14ac:dyDescent="0.25">
      <c r="B2" s="7" t="s">
        <v>555</v>
      </c>
    </row>
    <row r="3" spans="2:2" ht="15" x14ac:dyDescent="0.25">
      <c r="B3" s="7" t="s">
        <v>556</v>
      </c>
    </row>
    <row r="4" spans="2:2" ht="15" x14ac:dyDescent="0.25">
      <c r="B4" s="7" t="s">
        <v>557</v>
      </c>
    </row>
    <row r="5" spans="2:2" ht="15" x14ac:dyDescent="0.25">
      <c r="B5" s="7" t="s">
        <v>558</v>
      </c>
    </row>
    <row r="6" spans="2:2" ht="15" x14ac:dyDescent="0.25">
      <c r="B6" s="7" t="s">
        <v>559</v>
      </c>
    </row>
    <row r="7" spans="2:2" ht="15" x14ac:dyDescent="0.25">
      <c r="B7" s="7" t="s">
        <v>560</v>
      </c>
    </row>
    <row r="8" spans="2:2" ht="15" x14ac:dyDescent="0.25">
      <c r="B8" s="7" t="s">
        <v>561</v>
      </c>
    </row>
    <row r="9" spans="2:2" ht="15" x14ac:dyDescent="0.25">
      <c r="B9" s="7" t="s">
        <v>562</v>
      </c>
    </row>
    <row r="10" spans="2:2" ht="15" x14ac:dyDescent="0.25">
      <c r="B10" s="7" t="s">
        <v>563</v>
      </c>
    </row>
    <row r="11" spans="2:2" ht="15" x14ac:dyDescent="0.25">
      <c r="B11" s="7" t="s">
        <v>564</v>
      </c>
    </row>
    <row r="12" spans="2:2" ht="15" x14ac:dyDescent="0.25">
      <c r="B12" s="7" t="s">
        <v>565</v>
      </c>
    </row>
    <row r="13" spans="2:2" ht="15" x14ac:dyDescent="0.25">
      <c r="B13" s="7" t="s">
        <v>566</v>
      </c>
    </row>
    <row r="14" spans="2:2" ht="15" x14ac:dyDescent="0.25">
      <c r="B14" s="6" t="s">
        <v>567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80EFED7B41665489EA1981D7951808F" ma:contentTypeVersion="19" ma:contentTypeDescription="Create a new document." ma:contentTypeScope="" ma:versionID="440d6c6294da8b5f3d076fb5d77afcf0">
  <xsd:schema xmlns:xsd="http://www.w3.org/2001/XMLSchema" xmlns:xs="http://www.w3.org/2001/XMLSchema" xmlns:p="http://schemas.microsoft.com/office/2006/metadata/properties" xmlns:ns2="6a0e4e57-1c62-4517-a536-ec3c9eaa9158" xmlns:ns3="1f2435d1-e123-45e5-8037-c6a33e676418" targetNamespace="http://schemas.microsoft.com/office/2006/metadata/properties" ma:root="true" ma:fieldsID="44479cfb25bb1e7bdeda9f32507cf282" ns2:_="" ns3:_="">
    <xsd:import namespace="6a0e4e57-1c62-4517-a536-ec3c9eaa9158"/>
    <xsd:import namespace="1f2435d1-e123-45e5-8037-c6a33e676418"/>
    <xsd:element name="properties">
      <xsd:complexType>
        <xsd:sequence>
          <xsd:element name="documentManagement">
            <xsd:complexType>
              <xsd:all>
                <xsd:element ref="ns2:_Flow_SignoffStatus" minOccurs="0"/>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0e4e57-1c62-4517-a536-ec3c9eaa9158" elementFormDefault="qualified">
    <xsd:import namespace="http://schemas.microsoft.com/office/2006/documentManagement/types"/>
    <xsd:import namespace="http://schemas.microsoft.com/office/infopath/2007/PartnerControls"/>
    <xsd:element name="_Flow_SignoffStatus" ma:index="3" nillable="true" ma:displayName="Sign-off status" ma:internalName="Sign_x002d_off_x0020_status">
      <xsd:simpleType>
        <xsd:restriction base="dms:Text"/>
      </xsd:simpleType>
    </xsd:element>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DateTaken" ma:index="8" nillable="true" ma:displayName="MediaServiceDateTaken" ma:hidden="true" ma:internalName="MediaServiceDateTaken" ma:readOnly="true">
      <xsd:simpleType>
        <xsd:restriction base="dms:Text"/>
      </xsd:simpleType>
    </xsd:element>
    <xsd:element name="MediaServiceAutoTags" ma:index="9" nillable="true" ma:displayName="Tags" ma:internalName="MediaServiceAutoTags" ma:readOnly="true">
      <xsd:simpleType>
        <xsd:restriction base="dms:Text"/>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c7ba914-f169-47ff-a93b-9f4ea1b730d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2435d1-e123-45e5-8037-c6a33e67641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d84bb78d-84d2-4cd2-84cb-f4b70c1048b0}" ma:internalName="TaxCatchAll" ma:showField="CatchAllData" ma:web="1f2435d1-e123-45e5-8037-c6a33e67641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6a0e4e57-1c62-4517-a536-ec3c9eaa9158" xsi:nil="true"/>
    <lcf76f155ced4ddcb4097134ff3c332f xmlns="6a0e4e57-1c62-4517-a536-ec3c9eaa9158">
      <Terms xmlns="http://schemas.microsoft.com/office/infopath/2007/PartnerControls"/>
    </lcf76f155ced4ddcb4097134ff3c332f>
    <TaxCatchAll xmlns="1f2435d1-e123-45e5-8037-c6a33e6764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BEB538-5713-4F36-8F77-0CE2A7AB8B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0e4e57-1c62-4517-a536-ec3c9eaa9158"/>
    <ds:schemaRef ds:uri="1f2435d1-e123-45e5-8037-c6a33e6764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B493E3-FE05-481F-A0F9-6C618D7369B2}">
  <ds:schemaRefs>
    <ds:schemaRef ds:uri="http://purl.org/dc/elements/1.1/"/>
    <ds:schemaRef ds:uri="http://schemas.microsoft.com/office/2006/metadata/properties"/>
    <ds:schemaRef ds:uri="6a0e4e57-1c62-4517-a536-ec3c9eaa9158"/>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f2435d1-e123-45e5-8037-c6a33e676418"/>
    <ds:schemaRef ds:uri="http://www.w3.org/XML/1998/namespace"/>
    <ds:schemaRef ds:uri="http://purl.org/dc/dcmitype/"/>
  </ds:schemaRefs>
</ds:datastoreItem>
</file>

<file path=customXml/itemProps3.xml><?xml version="1.0" encoding="utf-8"?>
<ds:datastoreItem xmlns:ds="http://schemas.openxmlformats.org/officeDocument/2006/customXml" ds:itemID="{CC9F7960-2467-4A4F-883B-1514982EC4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Introduction</vt:lpstr>
      <vt:lpstr>OrgInfo</vt:lpstr>
      <vt:lpstr>People, Partnerships, Gov</vt:lpstr>
      <vt:lpstr>Risk and Adaptation Planning </vt:lpstr>
      <vt:lpstr>Implementation and Integration</vt:lpstr>
      <vt:lpstr>Snapshot and Roadmap</vt:lpstr>
      <vt:lpstr>FCM Use</vt:lpstr>
      <vt:lpstr>Snapshot not grouped</vt:lpstr>
      <vt:lpstr>Province Info - Hide</vt:lpstr>
      <vt:lpstr>'Implementation and Integration'!Print_Area</vt:lpstr>
      <vt:lpstr>'People, Partnerships, Gov'!Print_Area</vt:lpstr>
      <vt:lpstr>'Risk and Adaptation Planning '!Print_Area</vt:lpstr>
      <vt:lpstr>'Snapshot and Roadmap'!Print_Area</vt:lpstr>
      <vt:lpstr>'Snapshot not grouped'!Print_Area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Christina Hopkins</dc:creator>
  <cp:keywords/>
  <dc:description/>
  <cp:lastModifiedBy>Andre Lapointe</cp:lastModifiedBy>
  <cp:revision/>
  <dcterms:created xsi:type="dcterms:W3CDTF">2024-07-24T16:12:15Z</dcterms:created>
  <dcterms:modified xsi:type="dcterms:W3CDTF">2024-10-10T15:37:35Z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0x010100D80EFED7B41665489EA1981D7951808F</vt:lpwstr>
  </property>
  <property fmtid="{D5CDD505-2E9C-101B-9397-08002B2CF9AE}" pid="3" name="MediaServiceImageTags">
    <vt:lpwstr/>
  </property>
</Properties>
</file>