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4.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5.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C:\Users\alapointe\Downloads\OLD PDFs\"/>
    </mc:Choice>
  </mc:AlternateContent>
  <xr:revisionPtr revIDLastSave="0" documentId="8_{F9E1D59F-BE84-4067-9387-3521AEAD587A}" xr6:coauthVersionLast="47" xr6:coauthVersionMax="47" xr10:uidLastSave="{00000000-0000-0000-0000-000000000000}"/>
  <workbookProtection workbookAlgorithmName="SHA-512" workbookHashValue="1y88HezsOzBXKefwSxA1ti4QcQKVkyiV9C2InT4TUvRnNj5PNP0FnGKURAcEUstq68Y/cb98x65xVo/lQz9W1g==" workbookSaltValue="Xh11DYoAwavq+lx/Vzmsvg==" workbookSpinCount="100000" lockStructure="1"/>
  <bookViews>
    <workbookView xWindow="30750" yWindow="2040" windowWidth="25485" windowHeight="12465" tabRatio="656" activeTab="3" xr2:uid="{FB1B3DF9-7263-4219-9EFC-A2AF003A3244}"/>
  </bookViews>
  <sheets>
    <sheet name="Introduction" sheetId="17" r:id="rId1"/>
    <sheet name="InfoOrg" sheetId="11" r:id="rId2"/>
    <sheet name="Personnes, partenariats et gouv" sheetId="6" r:id="rId3"/>
    <sheet name="Planification risques et adapta" sheetId="9" r:id="rId4"/>
    <sheet name="Mise en oeuvre et intégration" sheetId="10" r:id="rId5"/>
    <sheet name="Portrait et feuille de route" sheetId="14" r:id="rId6"/>
    <sheet name="Rapports d'évaluation usage FCM" sheetId="7" state="hidden" r:id="rId7"/>
    <sheet name="Snapshot not grouped" sheetId="16" state="hidden" r:id="rId8"/>
    <sheet name="Province Info - Hide" sheetId="12" state="hidden" r:id="rId9"/>
  </sheets>
  <definedNames>
    <definedName name="_xlnm.Print_Area" localSheetId="4">'Mise en oeuvre et intégration'!$A$1:$P$43</definedName>
    <definedName name="_xlnm.Print_Area" localSheetId="2">'Personnes, partenariats et gouv'!$A$1:$V$63</definedName>
    <definedName name="_xlnm.Print_Area" localSheetId="3">'Planification risques et adapta'!$A$1:$J$61</definedName>
    <definedName name="_xlnm.Print_Area" localSheetId="5">'Portrait et feuille de route'!$A$1:$V$33</definedName>
    <definedName name="_xlnm.Print_Area" localSheetId="7">'Snapshot not grouped'!$A$1:$X$34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5" i="9" l="1"/>
  <c r="B14" i="11"/>
  <c r="J35" i="9" l="1"/>
  <c r="G35" i="9"/>
  <c r="D27" i="9"/>
  <c r="G27" i="9"/>
  <c r="J27" i="9"/>
  <c r="J19" i="9"/>
  <c r="G19" i="9"/>
  <c r="D19" i="9"/>
  <c r="D11" i="9"/>
  <c r="J11" i="9" l="1"/>
  <c r="G11" i="9"/>
  <c r="C13" i="7" l="1"/>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2" i="7"/>
  <c r="C6" i="7"/>
  <c r="D6" i="7" s="1"/>
  <c r="C5" i="7"/>
  <c r="D5" i="7" s="1"/>
  <c r="F148" i="7" l="1"/>
  <c r="F147" i="7"/>
  <c r="F146" i="7"/>
  <c r="F145" i="7"/>
  <c r="F144" i="7"/>
  <c r="F143" i="7"/>
  <c r="F142" i="7"/>
  <c r="F141" i="7"/>
  <c r="F140" i="7"/>
  <c r="F139" i="7"/>
  <c r="F138" i="7"/>
  <c r="F137" i="7"/>
  <c r="F136" i="7"/>
  <c r="F135" i="7"/>
  <c r="F134" i="7"/>
  <c r="F133" i="7"/>
  <c r="F132" i="7"/>
  <c r="F131" i="7"/>
  <c r="F130" i="7"/>
  <c r="F129" i="7"/>
  <c r="F128" i="7"/>
  <c r="F127" i="7"/>
  <c r="F126" i="7"/>
  <c r="F125" i="7"/>
  <c r="F124" i="7"/>
  <c r="F123" i="7"/>
  <c r="F122" i="7"/>
  <c r="F121" i="7"/>
  <c r="F120" i="7"/>
  <c r="F119" i="7"/>
  <c r="F118" i="7"/>
  <c r="F117" i="7"/>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9" i="7"/>
  <c r="F88" i="7"/>
  <c r="F87" i="7"/>
  <c r="F86" i="7"/>
  <c r="F85" i="7"/>
  <c r="F84" i="7"/>
  <c r="F83" i="7"/>
  <c r="F82" i="7"/>
  <c r="F81" i="7"/>
  <c r="F80" i="7"/>
  <c r="D18" i="10" s="1"/>
  <c r="F79" i="7"/>
  <c r="F78" i="7"/>
  <c r="F77" i="7"/>
  <c r="F76" i="7"/>
  <c r="F75" i="7"/>
  <c r="F74" i="7"/>
  <c r="F73" i="7"/>
  <c r="F72" i="7"/>
  <c r="F71" i="7"/>
  <c r="F70" i="7"/>
  <c r="F69" i="7"/>
  <c r="F68" i="7"/>
  <c r="F67" i="7"/>
  <c r="F66" i="7"/>
  <c r="F65" i="7"/>
  <c r="F64" i="7"/>
  <c r="F63" i="7"/>
  <c r="F62" i="7"/>
  <c r="F61" i="7"/>
  <c r="F60" i="7"/>
  <c r="F59" i="7"/>
  <c r="F58" i="7"/>
  <c r="F57" i="7"/>
  <c r="F56" i="7"/>
  <c r="F55" i="7"/>
  <c r="F54" i="7"/>
  <c r="D49" i="6" s="1"/>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F12" i="7"/>
  <c r="AA20" i="7" l="1"/>
  <c r="AA19" i="7"/>
  <c r="AA18" i="7"/>
  <c r="AA17" i="7"/>
  <c r="D9" i="10"/>
  <c r="D28" i="10"/>
  <c r="D36" i="6"/>
  <c r="D24" i="6"/>
  <c r="D11" i="6"/>
  <c r="Z20" i="7"/>
  <c r="U13" i="14" s="1"/>
  <c r="Y20" i="7" a="1"/>
  <c r="Y20" i="7" s="1"/>
  <c r="Z15" i="7"/>
  <c r="U7" i="14" s="1"/>
  <c r="Z23" i="7"/>
  <c r="U17" i="14" s="1"/>
  <c r="X18" i="7" a="1"/>
  <c r="X18" i="7" s="1"/>
  <c r="U16" i="7" a="1"/>
  <c r="U16" i="7" s="1"/>
  <c r="X17" i="7" a="1"/>
  <c r="X17" i="7" s="1"/>
  <c r="W20" i="7" a="1"/>
  <c r="W20" i="7" s="1"/>
  <c r="X20" i="7" a="1"/>
  <c r="X20" i="7" s="1"/>
  <c r="P14" i="7" a="1"/>
  <c r="P14" i="7" s="1"/>
  <c r="Q24" i="6" s="1"/>
  <c r="W17" i="7" a="1"/>
  <c r="W17" i="7" s="1"/>
  <c r="Z16" i="7"/>
  <c r="U8" i="14" s="1"/>
  <c r="Z22" i="7"/>
  <c r="U16" i="14" s="1"/>
  <c r="Y17" i="7" a="1"/>
  <c r="Y17" i="7" s="1"/>
  <c r="Y18" i="7" a="1"/>
  <c r="Y18" i="7" s="1"/>
  <c r="Z14" i="7"/>
  <c r="U6" i="14" s="1"/>
  <c r="Z13" i="7"/>
  <c r="U5" i="14" s="1"/>
  <c r="W18" i="7" a="1"/>
  <c r="W18" i="7" s="1"/>
  <c r="W19" i="7" a="1"/>
  <c r="W19" i="7" s="1"/>
  <c r="Z21" i="7"/>
  <c r="U15" i="14" s="1"/>
  <c r="X19" i="7" a="1"/>
  <c r="X19" i="7" s="1"/>
  <c r="Y19" i="7" a="1"/>
  <c r="Y19" i="7" s="1"/>
  <c r="Z19" i="7"/>
  <c r="U12" i="14" s="1"/>
  <c r="Z18" i="7"/>
  <c r="U11" i="14" s="1"/>
  <c r="P21" i="7" a="1"/>
  <c r="P21" i="7" s="1"/>
  <c r="Z17" i="7"/>
  <c r="U10" i="14" s="1"/>
  <c r="P23" i="7" a="1"/>
  <c r="P23" i="7" s="1"/>
  <c r="I185" i="7"/>
  <c r="K24" i="9" l="1"/>
  <c r="AB19" i="7" s="1"/>
  <c r="Y12" i="14" s="1"/>
  <c r="K32" i="9"/>
  <c r="AB20" i="7" s="1"/>
  <c r="Y13" i="14" s="1"/>
  <c r="Q28" i="10"/>
  <c r="AB23" i="7" s="1"/>
  <c r="Y17" i="14" s="1"/>
  <c r="Q9" i="10"/>
  <c r="A21" i="14"/>
  <c r="A22" i="14" s="1"/>
  <c r="K8" i="9"/>
  <c r="AB17" i="7" s="1"/>
  <c r="Y10" i="14" s="1"/>
  <c r="K16" i="9"/>
  <c r="AB18" i="7" s="1"/>
  <c r="Y11" i="14" s="1"/>
  <c r="B28" i="14" l="1"/>
  <c r="A18" i="16"/>
  <c r="A17" i="16"/>
  <c r="A16" i="16"/>
  <c r="A14" i="16"/>
  <c r="A13" i="16"/>
  <c r="A12" i="16"/>
  <c r="A11" i="16"/>
  <c r="A9" i="16"/>
  <c r="A8" i="16"/>
  <c r="A7" i="16"/>
  <c r="A6" i="16"/>
  <c r="Q13" i="7" a="1"/>
  <c r="Q13" i="7" s="1"/>
  <c r="P22" i="7" a="1"/>
  <c r="P22" i="7" s="1"/>
  <c r="Q18" i="10" s="1"/>
  <c r="V16" i="7" a="1"/>
  <c r="V16" i="7" s="1"/>
  <c r="Q47" i="6" s="1"/>
  <c r="S15" i="7" a="1"/>
  <c r="S15" i="7" s="1"/>
  <c r="AB16" i="7" l="1"/>
  <c r="Y8" i="14" s="1"/>
  <c r="AB22" i="7"/>
  <c r="Y16" i="14" s="1"/>
  <c r="AB21" i="7"/>
  <c r="Y15" i="14" s="1"/>
  <c r="AB14" i="7"/>
  <c r="Y6" i="14" s="1"/>
  <c r="R13" i="7" a="1"/>
  <c r="R13" i="7" s="1"/>
  <c r="Q9" i="6" s="1"/>
  <c r="T15" i="7" a="1"/>
  <c r="T15" i="7" s="1"/>
  <c r="Q34" i="6" s="1"/>
  <c r="D185" i="7"/>
  <c r="O25" i="7"/>
  <c r="AB15" i="7" l="1"/>
  <c r="Y7" i="14" s="1"/>
  <c r="AB13" i="7"/>
  <c r="Y5" i="14" s="1"/>
  <c r="B13" i="11" l="1"/>
  <c r="D7" i="7"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<sst xmlns="http://schemas.openxmlformats.org/spreadsheetml/2006/main" count="1559" uniqueCount="705">
  <si>
    <t>Renseignements sur l'organisation</t>
  </si>
  <si>
    <t>Nom du demandeur principal</t>
  </si>
  <si>
    <t>Nom de la collectivité</t>
  </si>
  <si>
    <t>Province/Territoire (sélectionner de la liste déroulante)</t>
  </si>
  <si>
    <t>Titre du projet</t>
  </si>
  <si>
    <t>Date de l'évaluation</t>
  </si>
  <si>
    <r>
      <t>Numéro de projet (</t>
    </r>
    <r>
      <rPr>
        <u/>
        <sz val="12"/>
        <rFont val="Montserrat"/>
        <scheme val="major"/>
      </rPr>
      <t>à l'usage de la FCM uniquement</t>
    </r>
    <r>
      <rPr>
        <sz val="12"/>
        <rFont val="Montserrat"/>
        <scheme val="major"/>
      </rPr>
      <t>)</t>
    </r>
  </si>
  <si>
    <t>à l'usage de la FCM</t>
  </si>
  <si>
    <t>FIN DE PAGE</t>
  </si>
  <si>
    <t>Pilier 1 : Personnes, partenariats et gouvernance</t>
  </si>
  <si>
    <t xml:space="preserve">Étape 1. Évaluer « Où en sommes-nous ? » </t>
  </si>
  <si>
    <t>En sélectionnant les énoncés à chaque niveau de progression qui représentent votre organisation le mieux, vous pouvez évaluer votre point de départ et le travail déjà effectué pour s'adapter aux changements climatiques.</t>
  </si>
  <si>
    <t>Jalon n°</t>
  </si>
  <si>
    <t>Jalon</t>
  </si>
  <si>
    <t>Note pour Aucun</t>
  </si>
  <si>
    <t>Pas encore démarré</t>
  </si>
  <si>
    <t>Activités pour démarrer (Pas encore démarré à Quelques progrès réalisés)</t>
  </si>
  <si>
    <t>blank1</t>
  </si>
  <si>
    <t>Note pour Quelques</t>
  </si>
  <si>
    <t>Quelques progrès réalisés</t>
  </si>
  <si>
    <t>Activités pour stimuler le progrès (Des progrès réalisés à Plus de progrès réalisés)</t>
  </si>
  <si>
    <t>blank2</t>
  </si>
  <si>
    <t>Note pour Plus</t>
  </si>
  <si>
    <t>Plus de progrès réalisés</t>
  </si>
  <si>
    <t>Activités pour renforcer l’approche (Plus de progrès réalisés à Pratiques avancées)</t>
  </si>
  <si>
    <t>blank3</t>
  </si>
  <si>
    <t>Note pour Avancée</t>
  </si>
  <si>
    <t>Pratiques avancées</t>
  </si>
  <si>
    <t>Column1</t>
  </si>
  <si>
    <t>Ressources internes et collaboration</t>
  </si>
  <si>
    <t>ü</t>
  </si>
  <si>
    <t>Ressources humaines</t>
  </si>
  <si>
    <t>Affecter des ressources internes (humaines et financières) et établir des processus de collaboration internes pour soutenir le travail d’adaptation au climat fondé sur les principes de la Réconciliation+ÉILCR.</t>
  </si>
  <si>
    <t xml:space="preserve">	Nous n'avons pas encore commencé à affecter les ressources internes (humaines et financières).</t>
  </si>
  <si>
    <t>• Désigner une ou plusieurs personnes pour diriger ou coordonner les travaux d’adaptation au climat.</t>
  </si>
  <si>
    <t>&gt;</t>
  </si>
  <si>
    <t xml:space="preserve">	Nous avons des membres du personnel qui s'intéressent à l'adaptation au climat ou qui doivent en tenir compte dans le cadre de leurs fonctions.</t>
  </si>
  <si>
    <t>• Rédiger un énoncé de mission pour une équipe affectée à l’adaptation au climat.</t>
  </si>
  <si>
    <t xml:space="preserve">	Nous avons une équipe affectée à l'adaptation au climat.</t>
  </si>
  <si>
    <t>• Rédiger un mandat ou un cadre de référence pour l'équipe affectée à l'adaptation au climat, y compris, p. ex. l'objectif, les rôles et les responsabilités, les objectifs, les processus.</t>
  </si>
  <si>
    <t xml:space="preserve">	Nous avons un mandat clair pour l'équipe affectée à l'adaptation au climat.</t>
  </si>
  <si>
    <t xml:space="preserve">	Nous n'avons pas encore établi de processus de collaboration internes.</t>
  </si>
  <si>
    <t>• Déterminer la pertinence de l’adaptation au climat pour différentes fonctions et/ou services de l'administration locale.</t>
  </si>
  <si>
    <t xml:space="preserve">	Les membres du personnel qui s'intéressent à l'adaptation au climat ou qui doivent en tenir compte dans le cadre de leurs fonctions collaborent de manière informelle (p. ex. se réunissent occasionnellement, ont tenu des réunions initiales ou ponctuelles).</t>
  </si>
  <si>
    <t>• Désigner et inviter les membres clés du personnel pour participer à une équipe affectée à l’adaptation au climat. Inclure des participants qui apportent leurs points de vue sur les travaux publics, l’aménagement du territoire, l’ingénierie, la finance et l’environnement.</t>
  </si>
  <si>
    <t xml:space="preserve">	L'équipe affectée à l'adaptation au climat comprend des représentants de certaines fonctions et/ou de certains services de l'administration locale.</t>
  </si>
  <si>
    <t>• Désigner et inviter des représentants d'un plus grand nombre de fonctions et/ou de services de l'administration locale à se joindre à l'équipe affectée à l'adaptation au climat.</t>
  </si>
  <si>
    <t>L'équipe affectée à l'adaptation au climat comprend des représentants de toutes les fonctions et/ou de tous les services de l'administration locale.</t>
  </si>
  <si>
    <t>• Communiquer avec le personnel des fonctions et/ou des services de l'administration locale dont le travail a une incidence sur/est impacté par l'adaptation au climat.</t>
  </si>
  <si>
    <t>• Déterminer la fréquence et le format souhaités/nécessaires des réunions du groupe de travail sur l’adaptation au climat.</t>
  </si>
  <si>
    <t xml:space="preserve">	L'équipe affectée à l'adaptation au climat tient des réunions régulières pour coordonner et faire avancer les efforts d'adaptation au climat.</t>
  </si>
  <si>
    <t>• Institutionnaliser le rôle de l'équipe affectée à l'adaptation au climat en intégrant l'équipe dans les structures et les activités de l'administration locale.</t>
  </si>
  <si>
    <t>Notre équipe affectée à l'adaptation au climat fait appel à des protocoles de communication et de prise de décision établis pour solliciter les contributions de tous les membres.</t>
  </si>
  <si>
    <t>• Identifier d'autres membres du personnel et/ou services qui font progresser les principes de Réconciliation+ÉILCR dans le cadre de leur travail et communiquer avec eux.</t>
  </si>
  <si>
    <t xml:space="preserve">	Les membres de l'équipe affectée à l'adaptation au climat apportent et/ou recherchent différents points de vue, contextes et expériences vécues.</t>
  </si>
  <si>
    <t>• Se réunir régulièrement pour faire avancer les mesures prioritaires.</t>
  </si>
  <si>
    <t>L'équipe affectée à l'adaptation au climat est inclusive et valorise différents points de vue, connaissances et expériences.</t>
  </si>
  <si>
    <t>• Cerner les points de vue, les connaissances et les expériences nécessaires pour éclairer le travail d'adaptation au climat.</t>
  </si>
  <si>
    <t>• Mener une enquête auprès des membres de l'équipe affectée à l'adaptation au climat pour connaître leurs expériences pertinentes au travail d'adaptation au climat.</t>
  </si>
  <si>
    <t>• Déterminer qui fait ou ne fait pas partie de l’équipe affectée à l’adaptation au climat afin de cerner les écarts de représentation. Lorsqu’il existe des écarts de représentation, déterminer comment vous pourriez trouver d’autres points de vue pour combler les écarts.</t>
  </si>
  <si>
    <t>• Passer en revue les possibilités de progression des objectifs d’équité au sein de l’équipe affectée à l’adaptation au climat.</t>
  </si>
  <si>
    <t>• Répartir équitablement les ressources, les avantages et les charges liés au travail d'adaptation au climat parmi les membres de l'équipe affectée à l'adaptation au climat.</t>
  </si>
  <si>
    <t>Ressources financières</t>
  </si>
  <si>
    <t>• Cerner les possibilités d'affectation des budgets pour faire progresser l’adaptation au climat.</t>
  </si>
  <si>
    <t xml:space="preserve">	Les budgets pour l'adaptation au climat sont limités et/ou informels.</t>
  </si>
  <si>
    <t>• Estimer les besoins de financement pour faire avancer les mesures d’adaptation au climat prioritaires. Tenir compte des coûts des plans ou des études, des outils et des ressources en personnel.</t>
  </si>
  <si>
    <t xml:space="preserve">	Nous connaissons le financement dont nous avons besoin (p. ex. pour le personnel, les outils) pour faire avancer les travaux d'adaptation au climat.</t>
  </si>
  <si>
    <t>• Travailler avec le personnel pour estimer les coûts à court, à moyen et à long terme des mesures d’adaptation au climat.</t>
  </si>
  <si>
    <t>Le travail d’adaptation aux changements climatiques est intégré à notre budget et à notre planification financière à long terme.</t>
  </si>
  <si>
    <t>• Effectuer une analyse des occasions de financement nationales, provinciales, régionales et locales (p. ex. subventions).</t>
  </si>
  <si>
    <t>• Travailler avec le service des finances et d'autres services, le cas échéant, pour déterminer comment allouer plus de ressources financières régulièrement à l'adaptation au climat.</t>
  </si>
  <si>
    <t xml:space="preserve">	Nous avons alloué des fonds à certains projets d'adaptation au climat.</t>
  </si>
  <si>
    <t>• Élaborer un plan de financement à long terme qui décrit les besoins financiers particuliers et les sources potentielles de financement.</t>
  </si>
  <si>
    <t>Nous disposons d'un modèle de financement durable qui fournit un soutien financier à long terme pour les travaux d'adaptation aux changements climatiques.</t>
  </si>
  <si>
    <t>• Faire une demande de financement (p. ex. subventions, partenariats) pour l'achèvement des travaux d'adaptation au climat à moyen terme.</t>
  </si>
  <si>
    <t>Veuillez expliquer comment vous avez atteint ce jalon</t>
  </si>
  <si>
    <t>(entrez le texte ici)</t>
  </si>
  <si>
    <t>(Veuillez expliquer comment vous avez atteint ce jalon. Entrez le texte ici.)</t>
  </si>
  <si>
    <t>Collaboration et partenariats externes</t>
  </si>
  <si>
    <t>Nous n’avons pas encore démarré la collaboration externe et l’établissement de partenariats.</t>
  </si>
  <si>
    <t>• Cerner les partenariats actuels liés à l’adaptation au climat ou à l'intervention d’urgence face aux risques liés au climat. Évaluer les réussites, les défis et les occasions pour tirer parti de ces partenariats.</t>
  </si>
  <si>
    <t>Nous avons déterminé avec qui nous devons ou pouvons collaborer et/ou nous associer pour des travaux d’adaptation au climat.</t>
  </si>
  <si>
    <t>• Communiquer avec des partenaires potentiels pour évaluer leur intérêt et discuter des possibilités de collaboration, ou avec des partenaires existants pour discuter des possibilités d'accroître ou de renforcer les partenariats.</t>
  </si>
  <si>
    <t>Nous collaborons avec des communautés et des organisations locales et régionales des Premières Nations, des Métis, des Inuits et des peuples autochtones urbains et/ou établissons des partenariats avec elles dans quelques cadres de notre travail d'adaptation au climat.</t>
  </si>
  <si>
    <t>• Officialiser les partenariats à l'aide d'accords ou de contrats pour favoriser une collaboration à long terme.</t>
  </si>
  <si>
    <t>Nous entretenons des relations bien établies avec ceux avec qui nous collaborons et/ou travaillons en partenariat.</t>
  </si>
  <si>
    <t>Collaborer et établir des partenariats avec les communautés et les organisations locales et régionales des Premières Nations, des Métis, des Inuits et des peuples autochtones urbains, ainsi qu'avec d'autres provinces, territoires, institutions, organisations, communautés de pratique et/ou parties prenantes dans le cadre des efforts d'adaptation au climat fondés sur les principes de Réconciliation+ÉILCR.</t>
  </si>
  <si>
    <t>• Déterminer les provinces, les territoires, les institutions, les organisations, les communautés de pratique et/ou les parties prenantes avec lesquelles il serait possible de collaborer/s'associer.</t>
  </si>
  <si>
    <t>Nous avons cerné des occasions de collaboration et/ou de partenariat pour des travaux d’adaptation au climat.</t>
  </si>
  <si>
    <t>• Entamer des discussions avec les communautés et les organisations locales et régionales des Premières Nations, des Métis, des Inuits et des peuples autochtones urbains pour savoir si et comment ils aimeraient collaborer et/ou s'associer relativement aux travaux d'adaptation au climat.</t>
  </si>
  <si>
    <t>Nous collaborons avec des groupes dignes d'équité et/ou établissons des partenariats avec eux dans quelques cadres de notre travail d'adaptation au climat.</t>
  </si>
  <si>
    <t>• Consigner les réussites et les défis de la collaboration, en rendre compte et apporter les ajustements nécessaires.</t>
  </si>
  <si>
    <t>Nous échangeons des ressources avec d'autres provinces, territoires, institutions, organisations, communautés de pratique et/ou parties prenantes et harmonisons les stratégies.</t>
  </si>
  <si>
    <t>• Cerner les peuples, les communautés et les organisations locales et régionales des Premières Nations, des Métis, des Inuits et des peuples autochtones urbains ainsi que membres de la collectivité avec lesquels collaborer/s'associer.</t>
  </si>
  <si>
    <t>• Entamer des discussions avec des groupes dignes d’équité pour savoir si et comment ils aimeraient collaborer et/ou s’associer relativement aux travaux d’adaptation au climat.</t>
  </si>
  <si>
    <t>Nous collaborons avec d'autres provinces, territoires, institutions, organisations, communautés de pratique et/ou parties prenantes et/ou établissons des partenariats avec eux relativement aux travaux d'adaptation au climat.</t>
  </si>
  <si>
    <t>• Organiser des réunions régulières avec les partenaires pour discuter des projets d'adaptation au climat en cours, échanger des ressources et harmoniser les stratégies.</t>
  </si>
  <si>
    <t>Nous suivons les résultats de nos efforts de collaboration et de partenariat et nous apprenons de ces expériences.</t>
  </si>
  <si>
    <t>• Déterminer les groupes dignes d’équité avec lesquels collaborer/s’associer.</t>
  </si>
  <si>
    <t>• Élaborer conjointement les conditions qui orienteront la collaboration ou le partenariat et s'entendre sur celles-ci. Clarifier les objectifs, les rôles et les contributions de chaque partenaire, le calendrier, les attentes en matière de communication et les responsabilités en matière de prise de décisions.</t>
  </si>
  <si>
    <t>Nous avons élaboré conjointement et convenus des conditions qui orientent notre collaboration et/ou partenariat relativement aux travaux d'adaptation au climat.</t>
  </si>
  <si>
    <t>Nous passons régulièrement nos collaborations et/ou partenariats en revue pour vérifier qu’ils sont bénéfiques pour toutes les personnes concernées, et nous apportons les ajustements nécessaires.</t>
  </si>
  <si>
    <t>• Cerner les occasions de collaboration/partenariat liées aux travaux d’adaptation au climat.</t>
  </si>
  <si>
    <t>• Attribuer des ressources financières, des formations et un soutien aux parties prenantes et aux partenaires provenant de groupes dignes d'équité (p. ex. subventions, assistance technique et programmes de renforcement des capacités).</t>
  </si>
  <si>
    <t>• Décrire les possibilités de collaboration, y compris les rôles, les avantages et les contributions potentiels de chaque partenaire.</t>
  </si>
  <si>
    <t>• Entreprendre des initiatives conjointes d’adaptation au climat conformément aux conditions convenues.</t>
  </si>
  <si>
    <t>• Participer à des formations, à des ateliers et à des occasions de développement des connaissances (p. ex. compétence culturelle, lutte contre le racisme, Réconciliation).</t>
  </si>
  <si>
    <t>Engagement du conseil et politique d’adaptation au climat</t>
  </si>
  <si>
    <t>Politique d'adaptation au climat</t>
  </si>
  <si>
    <t>Encourager le soutien et l’engagement du conseil concernant la mise en œuvre de travaux d’adaptation au climat fondés sur les principes de Réconciliation+ÉILCR et adopter des politiques reflétant ce soutien et cet engagement.</t>
  </si>
  <si>
    <t>Nous n’avons pas encore commencé à élaborer des politiques d’adaptation au climat.</t>
  </si>
  <si>
    <t>• Déterminer les enjeux et les contraintes de politique liées à l’adaptation au climat.</t>
  </si>
  <si>
    <t>Nous avons des politiques qui fournissent une certaine orientation en matière d’adaptation au climat.</t>
  </si>
  <si>
    <t>• Identifier les objectifs d'adaptation au climat spécifiques et veiller à les inclure dans la politique.</t>
  </si>
  <si>
    <t>Nous avons une ou plusieurs politiques qui comprennent des objectifs, un engagement et/ou une mesure en matière d'adaptation au climat.</t>
  </si>
  <si>
    <r>
      <rPr>
        <b/>
        <sz val="14"/>
        <color theme="1"/>
        <rFont val="Montserrat"/>
        <scheme val="major"/>
      </rPr>
      <t>•</t>
    </r>
    <r>
      <rPr>
        <sz val="14"/>
        <color theme="1"/>
        <rFont val="Montserrat"/>
        <scheme val="major"/>
      </rPr>
      <t xml:space="preserve"> Déterminer les renseignements nécessaires pour surveiller l’efficacité des politiques d’adaptation au climat et de leurs retombées.</t>
    </r>
  </si>
  <si>
    <t>Nous surveillons la mise en œuvre des politiques d'adaptation au climat et rapportons nos conclusions au conseil.</t>
  </si>
  <si>
    <t>Nous n'avons pas encore commencé à obtenir le soutien et l'engagement du conseil.</t>
  </si>
  <si>
    <t>• Passer en revue les politiques existantes pour connaître les liens actuels et potentiels avec le risque lié au climat et l’adaptation au climat. Au minimum, examiner les politiques liées à l’utilisation et à l'aménagement des terres, à la planification et à la budgétisation des immobilisations, à la gestion des actifs et aux interventions d’urgence.</t>
  </si>
  <si>
    <t>• Formuler les rôles et les responsabilités pour la mise en œuvre des politiques liées à l’adaptation au climat.</t>
  </si>
  <si>
    <t>Nous avons une ou plusieurs politiques qui exigent l'inclusion de considérations et/ou de normes en matière d'accessibilité.</t>
  </si>
  <si>
    <t>• Annoncer publiquement l’approbation des politiques d’adaptation au climat par le conseil.</t>
  </si>
  <si>
    <t>Nous peaufinons les politiques d'adaptation au climat en fonction des leçons apprises et/ou des nouveaux renseignements.</t>
  </si>
  <si>
    <t>• Déterminer l’approche souhaitée pour élaborer des politiques d’adaptation au climat (c.-à-d. élaboration d’une politique spéciale ou intégration de l’adaptation au climat dans les politiques existantes).</t>
  </si>
  <si>
    <t>• Obtenir l’approbation du conseil quant aux politiques d’adaptation au climat.</t>
  </si>
  <si>
    <t>• Participer à des formations continues, à des ateliers et à des occasions de développement des connaissances (p. ex. compétence culturelle, lutte contre le racisme, Réconciliation) pour soutenir l'intégration des principes de Réconciliation+ÉILCR dans les travaux d'adaptation au climat.</t>
  </si>
  <si>
    <t>• Travailler avec le personnel concerné pour élaborer des politiques liées à l’adaptation au climat.</t>
  </si>
  <si>
    <t>Engagement du conseil</t>
  </si>
  <si>
    <t>• Entamer des conversations structurées avec le conseil sur les risques du changement climatique ainsi que les avantages et les coûts de l'adaptation au climat.</t>
  </si>
  <si>
    <t>Le conseil reconnaît l’importance de l’adaptation au climat.</t>
  </si>
  <si>
    <t>• Préparer une analyse de rentabilisation sur l'adaptation au climat et la présenter au conseil.</t>
  </si>
  <si>
    <t>Le conseil approuve notre ou nos politiques d’adaptation au climat.</t>
  </si>
  <si>
    <t>Le conseil soutient l'intégration des principes de Réconciliation+ÉILCR dans les processus décisionnels liés à l'adaptation au climat.</t>
  </si>
  <si>
    <t>• Commencer à documenter les arguments en faveur du renforcement de la résilience climatique des collectivités. Inclure les risques potentiels liés au climat et le lien avec la vision, les objectifs et les priorités de la collectivité.</t>
  </si>
  <si>
    <t>Le conseil comprend le lien entre la vision de notre collectivité et l’adaptation au climat.</t>
  </si>
  <si>
    <t>• S’engager publiquement à donner la priorité à l’adaptation au  climat.</t>
  </si>
  <si>
    <t>Le conseil intègre l’adaptation au climat dans des plans et des priorités stratégiques plus vastes.</t>
  </si>
  <si>
    <t>• Découvrir les terres sur lesquelles vous vous trouvez et les peuples autochtones qui les ont historiquement occupées et/ou continue de les occuper.</t>
  </si>
  <si>
    <t>Le conseil comprend le lien entre l’adaptation au climat et les principes de Réconciliation+ÉILCR.</t>
  </si>
  <si>
    <t>• Déterminer les règlements et les directives en matière d'accessibilité qui s'appliquent à votre administration locale.</t>
  </si>
  <si>
    <t>Le conseil plaide pour un travail d’adaptation au climat à l'échelle locale.</t>
  </si>
  <si>
    <t>• Communiquer au conseil les liens entre l’adaptation au climat et les principes de Réconciliation+ÉILCR.</t>
  </si>
  <si>
    <t>• Explorer le rôle que joue votre administration locale relativement aux enjeux liées à l'équité et établir un consensus à cet effet.</t>
  </si>
  <si>
    <t>Engagement, sensibilisation et éducation</t>
  </si>
  <si>
    <t>Personnel et conseil</t>
  </si>
  <si>
    <t>Engager, sensibiliser le personnel et les membres de la collectivité, et les éduquer sur l'adaptation au climat et sur le rôle qu'ils jouent pour renforcer la résilience de la collectivité conformément aux principes de Réconciliation+ÉILCR.</t>
  </si>
  <si>
    <t>Nous n'avons pas encore lancé d'initiatives d'engagement, de sensibilisation et d'éducation auprès du personnel et du conseil.</t>
  </si>
  <si>
    <t>• Évaluer la compréhension des membres du personnel et du conseil quant au changement climatique et aux risques liés au climat en faisant appel à des sondages, à des auto-évaluations et à des discussions.</t>
  </si>
  <si>
    <t>Les membres du personnel et du conseil ont une compréhension de base du changement climatique et/ou des risques liés au climat.</t>
  </si>
  <si>
    <t>• Communiquer les résultats des évaluations des risques liés au climat aux membres du personnel et du conseil.</t>
  </si>
  <si>
    <t>Les membres du personnel et du conseil savent quels risques liés au climat peuvent avoir une incidence sur la collectivité et la forme que cette incidence peut prendre.</t>
  </si>
  <si>
    <t>• Communiquer tout changement dans les résultats de l’évaluation des risques liés au climat aux membres du personnel et du conseil.</t>
  </si>
  <si>
    <t>Les membres du personnel et du conseil sont tenus informés des plus récentes projections climatiques et des conséquences potentielles des risques liés au climat.</t>
  </si>
  <si>
    <t>Nous n'avons pas encore lancé d'initiatives d'engagement, de sensibilisation et d'éducation auprès du public.</t>
  </si>
  <si>
    <t>• Conformément aux niveaux de compréhension évalués, cerner les forces et les lacunes dans les connaissances qui peuvent être comblées par l'information et l'éducation.</t>
  </si>
  <si>
    <t>Nous comprenons les besoins des membres du personnel et du conseil en matière de sensibilisation et d’éducation sur l’adaptation au climat.</t>
  </si>
  <si>
    <t>• Identifier les initiatives et les offres éducatives liées à l'adaptation au climat qui peuvent être promues auprès du personnel et du conseil pour combler les lacunes en matière de sensibilisation.</t>
  </si>
  <si>
    <t>Nous avons un plan pour soutenir la sensibilisation et la compréhension des membres du personnel et du conseil en matière d’adaptation au climat.</t>
  </si>
  <si>
    <t>• Mettre en œuvre des initiatives de formation pour les membres du personnel et/ou du conseil afin d'accroître leur compréhension du changement climatique et de l'adaptation au climat.</t>
  </si>
  <si>
    <t>Les membres du personnel et du conseil participent activement à des programmes continus de formation et d’éducation en matière d’adaptation au climat.</t>
  </si>
  <si>
    <t>• Élaborer des stratégies et du matériel de sensibilisation et d’éducation pour les membres du personnel et/ou du conseil.</t>
  </si>
  <si>
    <t>Certains membres du personnel et du conseil ont des connaissances ou ont suivi des formations sur la relation entre les principes de Réconciliation+ÉILCR et les sujets d’adaptation au climat.</t>
  </si>
  <si>
    <t>• Surveiller l’efficacité des initiatives de sensibilisation et d’éducation du personnel pour accroître la compréhension de l’adaptation au climat.</t>
  </si>
  <si>
    <t>Tous les membres du personnel affectés à l'adaptation au climat et les membres du conseil sont renseignés ou ont suivi des formations sur la relation entre les principes de Réconciliation+ÉILCR et les sujets d'adaptation au climat.</t>
  </si>
  <si>
    <t>• Évaluer la sensibilisation et la compréhension des membres du personnel et du conseil quant au lien entre l’adaptation au climat et les thèmes de la Réconciliation, de l'anti-oppression, de la lutte contre le racisme, de l’équité et de l’inclusion.</t>
  </si>
  <si>
    <t>• Décrire les attentes et/ou les exigences en matière de Réconciliation+ÉILCR pour le personnel affecté à l'adaptation au climat.</t>
  </si>
  <si>
    <t>Collectivité</t>
  </si>
  <si>
    <t>• Communiquer des renseignements sur les dangers, les risques et les travaux d’adaptation au climat au public.</t>
  </si>
  <si>
    <t>Certains membres de la collectivité sont sensibilisés à l'adaptation au climat et au travail que nous effectuons et/ou ont des connaissances sur le sujet.</t>
  </si>
  <si>
    <t>• Engager les membres de la collectivité à des conversations sur l’adaptation au climat locale (p. ex. événements de partage de renseignements, ateliers).</t>
  </si>
  <si>
    <t>Les membres de la collectivité sont informés et/ou au courant de l’adaptation au climat et du travail que nous effectuons.</t>
  </si>
  <si>
    <t>• Offrir des formations, des ateliers et des occasions de renforcement des connaissances sur le lien entre l’adaptation aux changements climatiques et les sujets d'ÉILCR+R.</t>
  </si>
  <si>
    <t>Les membres de la collectivité participent activement à notre travail d’adaptation au climat.</t>
  </si>
  <si>
    <t>• Sonder les membres de la collectivité pour évaluer leur degré de sensibilisation et leur intérêt envers les initiatives d'adaptation au climat.</t>
  </si>
  <si>
    <t>Nous avons cerné et caractérisé les principaux groupes communautaires pour les initiatives d'engagement, de sensibilisation et d'éducation en matière d'adaptation au climat.</t>
  </si>
  <si>
    <t>• Augmenter la fréquence des initiatives de sensibilisation et d'éducation communautaires et élargir celles-ci pour atteindre un public plus large.</t>
  </si>
  <si>
    <t>Nous avons un ou plusieurs plans et/ou stratégies d’engagement, de sensibilisation et d’éducation en matière d’adaptation au climat.</t>
  </si>
  <si>
    <t>• Accroître les occasions d’engagement pour les populations touchées de manière disproportionnée par le changement climatique.</t>
  </si>
  <si>
    <t>Nos plans et/ou stratégies d’éducation, de sensibilisation et d’éducation à l’adaptation au climat sont actuellement en cours de mise en œuvre.</t>
  </si>
  <si>
    <t>• Définir les objectifs de l’engagement en faveur de l’adaptation au climat.</t>
  </si>
  <si>
    <t>Nous savons quels points de vue ont été entendus ou n'ont pas été entendus.</t>
  </si>
  <si>
    <t>• Décrire la portée, les méthodes et le calendrier de l'engagement, de la sensibilisation et des activités communautaires en tenant compte des besoins uniques des diverses communautés.</t>
  </si>
  <si>
    <t>Nous comprenons les besoins en matière d’engagement, de sensibilisation et d’éducation de diverses collectivités.</t>
  </si>
  <si>
    <t>• Mettre en œuvre un cycle régulier d’initiatives d’engagement, de sensibilisation et d’éducation.</t>
  </si>
  <si>
    <t>Nous comprenons l’incidence de nos initiatives d’engagement, de sensibilisation et d’éducation en matière d’adaptation au climat.</t>
  </si>
  <si>
    <t>• Déterminer les publics cibles des mesures d’engagement.</t>
  </si>
  <si>
    <t>• Utiliser un langage clair, inclusif et accessible dans toutes les communications pour veiller à ce que tout le monde comprenne les renseignements.</t>
  </si>
  <si>
    <t>• Solliciter les commentaires des membres de la collectivité sur les répercussions des initiatives d'engagement, de sensibilisation et d'éducation et mettre à jour les approches au besoin.</t>
  </si>
  <si>
    <t>Nos plans et/ou stratégies d'engagement, de sensibilisation et d'éducation en matière d'adaptation au climat reposent sur les principes de Réconciliation+ÉILCR.</t>
  </si>
  <si>
    <t>• Passer en revue les enseignements tirés des initiatives de communication et d'éducation précédentes pour déterminer les points de vue qui ont été inclus et les possibles écarts de points de vue.</t>
  </si>
  <si>
    <t>• Déterminer les populations qui sont affectées de manière disproportionnée par le changement climatique et élaborer des approches pour engager ces populations efficacement.</t>
  </si>
  <si>
    <t>• Documenter l'incidence des efforts de communication, de sensibilisation et d'éducation (p. ex. au moyen d'études de cas et d'histoires de réussite).</t>
  </si>
  <si>
    <t>• Rendre compte aux membres de la collectivité sur la manière dont leurs contributions ont été incluses dans les initiatives d'adaptation au climat.</t>
  </si>
  <si>
    <t xml:space="preserve">Étape 2. Réfléchir « Où voulons-nous aller ? » </t>
  </si>
  <si>
    <r>
      <t xml:space="preserve">En répondant à cette question, vous pouvez commencer à imaginer à quoi ressemble la résilience climatique pour votre collectivité.
</t>
    </r>
    <r>
      <rPr>
        <b/>
        <sz val="12"/>
        <rFont val="Montserrat"/>
        <scheme val="major"/>
      </rPr>
      <t>Selon votre auto-évaluation, quelles sont vos priorités d’amélioration au cours des deux prochaines années? Quelles mesures pourriez-vous prendre?</t>
    </r>
  </si>
  <si>
    <t xml:space="preserve">Étape 3. Identifier « Comment pouvons-nous y arriver ? » </t>
  </si>
  <si>
    <t>En examinant les activités liées à chaque progression, vous pouvez commencer à cerner les étapes qui vous aideront à passer d’un niveau de progression à l’autre dans l’auto-évaluation et vers votre vision de la résilience climatique.</t>
  </si>
  <si>
    <t>Pilier 2 : Planification des risques et des mesures d’adaptation</t>
  </si>
  <si>
    <r>
      <t xml:space="preserve">Roadmap - </t>
    </r>
    <r>
      <rPr>
        <b/>
        <i/>
        <sz val="16"/>
        <color theme="1"/>
        <rFont val="Montserrat"/>
        <scheme val="major"/>
      </rPr>
      <t>How will we get there?</t>
    </r>
  </si>
  <si>
    <t>NoteSecteur</t>
  </si>
  <si>
    <t>Secteurs de service</t>
  </si>
  <si>
    <t>Activités pour faire progresser les mesures relatives aux secteurs de service/risques climatiques</t>
  </si>
  <si>
    <t>NoteRisques</t>
  </si>
  <si>
    <t>Risques climatiques</t>
  </si>
  <si>
    <t>Activités pour faire progresser les mesures relatives à l'équité, à l'inclusion, à la lutte contre le racisme et à la Réconciliation (R+ÉILCR)</t>
  </si>
  <si>
    <t>NoteR+ÉILCR</t>
  </si>
  <si>
    <t>Réconciliation, équité, inclusion et lutte contre le racisme (R+ÉILCR)</t>
  </si>
  <si>
    <t>Based on your assessment, what are your priorities for progression over the next 2 years? What activities could you undertake?</t>
  </si>
  <si>
    <t>Préparation - Jeter les bases</t>
  </si>
  <si>
    <r>
      <t xml:space="preserve">Nous </t>
    </r>
    <r>
      <rPr>
        <b/>
        <sz val="14"/>
        <color theme="1"/>
        <rFont val="Montserrat"/>
        <scheme val="major"/>
      </rPr>
      <t>n'avons complété</t>
    </r>
    <r>
      <rPr>
        <sz val="14"/>
        <color theme="1"/>
        <rFont val="Montserrat"/>
        <scheme val="major"/>
      </rPr>
      <t xml:space="preserve"> ce jalon pour </t>
    </r>
    <r>
      <rPr>
        <b/>
        <sz val="14"/>
        <color theme="1"/>
        <rFont val="Montserrat"/>
        <scheme val="major"/>
      </rPr>
      <t>aucun</t>
    </r>
    <r>
      <rPr>
        <sz val="14"/>
        <color theme="1"/>
        <rFont val="Montserrat"/>
        <scheme val="major"/>
      </rPr>
      <t xml:space="preserve"> secteur de service.</t>
    </r>
  </si>
  <si>
    <t>• Définir la portée de l’évaluation des risques climatiques (p. ex. actifs, services, systèmes, valeurs).</t>
  </si>
  <si>
    <r>
      <t xml:space="preserve">Nous </t>
    </r>
    <r>
      <rPr>
        <b/>
        <sz val="14"/>
        <color theme="1"/>
        <rFont val="Montserrat"/>
        <scheme val="major"/>
      </rPr>
      <t>n'avons complété</t>
    </r>
    <r>
      <rPr>
        <sz val="14"/>
        <color theme="1"/>
        <rFont val="Montserrat"/>
        <scheme val="major"/>
      </rPr>
      <t xml:space="preserve"> ce jalon pour </t>
    </r>
    <r>
      <rPr>
        <b/>
        <sz val="14"/>
        <color theme="1"/>
        <rFont val="Montserrat"/>
        <scheme val="major"/>
      </rPr>
      <t>aucun</t>
    </r>
    <r>
      <rPr>
        <sz val="14"/>
        <color theme="1"/>
        <rFont val="Montserrat"/>
        <scheme val="major"/>
      </rPr>
      <t xml:space="preserve"> risque climatique.</t>
    </r>
  </si>
  <si>
    <t>• Considérer comment les risques climatiques touchent de manière disproportionnée différentes collectivités.</t>
  </si>
  <si>
    <t>Nous n'avons pas intégré les principes de R+ÉILCR.</t>
  </si>
  <si>
    <t>(enter text here)</t>
  </si>
  <si>
    <t>Jeter les bases du plan d'adaptation et d’évaluation des risques climatiques en définissant la portée, en rassemblant les ressources nécessaires, en décrivant un cadre et en élaborant une stratégie d’engagement.</t>
  </si>
  <si>
    <r>
      <t xml:space="preserve">Nous avons complété ce jalon pour </t>
    </r>
    <r>
      <rPr>
        <b/>
        <sz val="14"/>
        <color theme="1"/>
        <rFont val="Montserrat"/>
        <scheme val="major"/>
      </rPr>
      <t>au moins un secteur de service</t>
    </r>
    <r>
      <rPr>
        <sz val="14"/>
        <color theme="1"/>
        <rFont val="Montserrat"/>
        <scheme val="major"/>
      </rPr>
      <t>.</t>
    </r>
  </si>
  <si>
    <t>• Recueillir et préparer des données pertinentes liées au climat, à la démographie des collectivités, aux services et actifs municipaux et aux principales industries.</t>
  </si>
  <si>
    <r>
      <t xml:space="preserve">Nous avons complété ce jalon pour </t>
    </r>
    <r>
      <rPr>
        <b/>
        <sz val="14"/>
        <color theme="1"/>
        <rFont val="Montserrat"/>
        <scheme val="major"/>
      </rPr>
      <t>un seul risque climatique.</t>
    </r>
  </si>
  <si>
    <t>• Inclure des données sur les vulnérabilités sociales (p. ex. niveaux de revenus, données démographiques raciales, accès aux ressources).</t>
  </si>
  <si>
    <t>Nous avons quelque peu intégré les principes de R+ÉILCR.</t>
  </si>
  <si>
    <r>
      <t xml:space="preserve">Nous avons complété ce jalon pour </t>
    </r>
    <r>
      <rPr>
        <b/>
        <sz val="14"/>
        <color theme="1"/>
        <rFont val="Montserrat"/>
        <scheme val="major"/>
      </rPr>
      <t>tous les principaux secteurs de service</t>
    </r>
    <r>
      <rPr>
        <sz val="14"/>
        <color theme="1"/>
        <rFont val="Montserrat"/>
        <scheme val="major"/>
      </rPr>
      <t>.</t>
    </r>
  </si>
  <si>
    <t>• Rassembler les ressources humaines nécessaires (internes et externes).</t>
  </si>
  <si>
    <r>
      <t xml:space="preserve">Nous avons complété ce jalon pour </t>
    </r>
    <r>
      <rPr>
        <b/>
        <sz val="14"/>
        <color theme="1"/>
        <rFont val="Montserrat"/>
        <scheme val="major"/>
      </rPr>
      <t>plusieurs risques climatiques.</t>
    </r>
  </si>
  <si>
    <t>• Inclure une représentation diversifiée dans le groupe de personnes affectées à l’évaluation des risques climatiques et au plan d’adaptation.</t>
  </si>
  <si>
    <t>Nous avons intégré les principes de R+ÉILCR.</t>
  </si>
  <si>
    <r>
      <t xml:space="preserve">Nous avons complété ce jalon pour </t>
    </r>
    <r>
      <rPr>
        <b/>
        <sz val="14"/>
        <color theme="1"/>
        <rFont val="Montserrat"/>
        <scheme val="major"/>
      </rPr>
      <t>tous les secteurs de service</t>
    </r>
    <r>
      <rPr>
        <sz val="14"/>
        <color theme="1"/>
        <rFont val="Montserrat"/>
        <scheme val="major"/>
      </rPr>
      <t>.</t>
    </r>
  </si>
  <si>
    <t>• Déterminer un cadre d'évaluation des risques, y compris les critères d'évaluation de la probabilité et des conséquences des risques et l'approche d'évaluation et de hiérarchisation des risques.</t>
  </si>
  <si>
    <r>
      <t xml:space="preserve">Nous avons complété ce jalon pour </t>
    </r>
    <r>
      <rPr>
        <b/>
        <sz val="14"/>
        <color theme="1"/>
        <rFont val="Montserrat"/>
        <scheme val="major"/>
      </rPr>
      <t>tous les risques climatiques pertinents</t>
    </r>
    <r>
      <rPr>
        <sz val="14"/>
        <color theme="1"/>
        <rFont val="Montserrat"/>
        <scheme val="major"/>
      </rPr>
      <t>.</t>
    </r>
  </si>
  <si>
    <t>• Élaborer un plan de collaboration et d'engagement tout au long du processus d'évaluation des risques climatiques et de planification de l'adaptation.</t>
  </si>
  <si>
    <t>Veuillez expliquer comment vous avez atteint ce jalon.</t>
  </si>
  <si>
    <t>Other notes and comments</t>
  </si>
  <si>
    <t>Cerner l'incidence des changements climatiques</t>
  </si>
  <si>
    <r>
      <t xml:space="preserve">Nous </t>
    </r>
    <r>
      <rPr>
        <b/>
        <sz val="14"/>
        <color theme="1"/>
        <rFont val="Montserrat"/>
        <scheme val="major"/>
      </rPr>
      <t>n'avons complété</t>
    </r>
    <r>
      <rPr>
        <sz val="14"/>
        <color theme="1"/>
        <rFont val="Montserrat"/>
        <scheme val="major"/>
      </rPr>
      <t xml:space="preserve"> le jalon pour </t>
    </r>
    <r>
      <rPr>
        <b/>
        <sz val="14"/>
        <color theme="1"/>
        <rFont val="Montserrat"/>
        <scheme val="major"/>
      </rPr>
      <t>aucun</t>
    </r>
    <r>
      <rPr>
        <sz val="14"/>
        <color theme="1"/>
        <rFont val="Montserrat"/>
        <scheme val="major"/>
      </rPr>
      <t xml:space="preserve"> secteur de service.</t>
    </r>
  </si>
  <si>
    <t>• Utiliser les projections climatiques pour déterminer les changements climatiques attendus et les risques climatiques correspondants.</t>
  </si>
  <si>
    <t>• Engager les parties prenantes de divers secteurs et communautés pour recueillir des commentaires et des perspectives sur les besoins et les priorités en matière d’adaptation.</t>
  </si>
  <si>
    <t>Déterminer les changements climatiques locaux attendus et cerner les répercussions connexes possibles.</t>
  </si>
  <si>
    <r>
      <t xml:space="preserve">Nous avons complété le jalon pour </t>
    </r>
    <r>
      <rPr>
        <b/>
        <sz val="14"/>
        <color theme="1"/>
        <rFont val="Montserrat"/>
        <scheme val="major"/>
      </rPr>
      <t>au moins un secteur de service</t>
    </r>
    <r>
      <rPr>
        <sz val="14"/>
        <color theme="1"/>
        <rFont val="Montserrat"/>
        <scheme val="major"/>
      </rPr>
      <t>.</t>
    </r>
  </si>
  <si>
    <t>• Déterminer les éléments de votre collectivité (p. ex. actifs, services, systèmes, valeurs) qui pourraient être touchés par les risques climatiques.</t>
  </si>
  <si>
    <t>• Tenir compte des histoires sociales et politiques de la collectivité et de la manière dont elles peuvent chevaucher les répercussions climatiques.</t>
  </si>
  <si>
    <r>
      <t xml:space="preserve">Nous avons complété le jalon pour </t>
    </r>
    <r>
      <rPr>
        <b/>
        <sz val="14"/>
        <color theme="1"/>
        <rFont val="Montserrat"/>
        <scheme val="major"/>
      </rPr>
      <t>tous les principaux secteurs de service</t>
    </r>
    <r>
      <rPr>
        <sz val="14"/>
        <color theme="1"/>
        <rFont val="Montserrat"/>
        <scheme val="major"/>
      </rPr>
      <t>.</t>
    </r>
  </si>
  <si>
    <t>• Élaborer des énoncés d'incidence climatique pour chaque combinaison de risque et de répercussion climatiques.</t>
  </si>
  <si>
    <t>• Mieux faire connaître et comprendre les contributions uniques des savoirs autochtones à l'élaboration des plans d'adaptation aux changements climatiques.</t>
  </si>
  <si>
    <r>
      <t xml:space="preserve">Nous avons complété le jalon pour </t>
    </r>
    <r>
      <rPr>
        <b/>
        <sz val="14"/>
        <color theme="1"/>
        <rFont val="Montserrat"/>
        <scheme val="major"/>
      </rPr>
      <t>tous les secteurs de service</t>
    </r>
    <r>
      <rPr>
        <sz val="14"/>
        <color theme="1"/>
        <rFont val="Montserrat"/>
        <scheme val="major"/>
      </rPr>
      <t>.</t>
    </r>
  </si>
  <si>
    <r>
      <t xml:space="preserve">Nous avons complété ce jalon pour </t>
    </r>
    <r>
      <rPr>
        <b/>
        <sz val="14"/>
        <color theme="1"/>
        <rFont val="Montserrat"/>
        <scheme val="major"/>
      </rPr>
      <t>tous les risques climatiques pertinents.</t>
    </r>
  </si>
  <si>
    <t>• Écouter et documenter les points de vue des communautés et des organisations locales et régionales des Premières Nations, des Métis, des Inuits et des peuples autochtones urbains sur les dangers, les répercussions et les mesures d'adaptation au climat.</t>
  </si>
  <si>
    <t>• Cerner les répercussions sur les ressources et les services essentiels pour les groupes dignes d'équité.</t>
  </si>
  <si>
    <t>Analyser et évaluer les risques liés au climat</t>
  </si>
  <si>
    <r>
      <t xml:space="preserve">Nous </t>
    </r>
    <r>
      <rPr>
        <b/>
        <sz val="14"/>
        <color theme="1"/>
        <rFont val="Montserrat"/>
        <scheme val="major"/>
      </rPr>
      <t>n'avons complété</t>
    </r>
    <r>
      <rPr>
        <sz val="14"/>
        <color theme="1"/>
        <rFont val="Montserrat"/>
        <scheme val="major"/>
      </rPr>
      <t xml:space="preserve"> le jalon pour</t>
    </r>
    <r>
      <rPr>
        <b/>
        <sz val="14"/>
        <color theme="1"/>
        <rFont val="Montserrat"/>
        <scheme val="major"/>
      </rPr>
      <t xml:space="preserve"> aucun</t>
    </r>
    <r>
      <rPr>
        <sz val="14"/>
        <color theme="1"/>
        <rFont val="Montserrat"/>
        <scheme val="major"/>
      </rPr>
      <t xml:space="preserve"> secteur de service.</t>
    </r>
  </si>
  <si>
    <t>• Déterminer la vulnérabilité de chaque élément touché de la collectivité par le changement climatique associé.</t>
  </si>
  <si>
    <t>• Analyser les différences sur le plan de la vulnérabilité, de la probabilité et des conséquences des répercussions pour différents groupes démographiques, en particulier les populations vulnérables et les groupes dignes d'équité.</t>
  </si>
  <si>
    <t>Évaluer la vulnérabilité de la collectivité aux répercussions cernées ainsi que leur probabilité et leurs conséquences.</t>
  </si>
  <si>
    <r>
      <t xml:space="preserve">Nous avons complété le jalon pour </t>
    </r>
    <r>
      <rPr>
        <b/>
        <sz val="14"/>
        <color theme="1"/>
        <rFont val="Montserrat"/>
        <scheme val="major"/>
      </rPr>
      <t>au moins un secteur de service.</t>
    </r>
  </si>
  <si>
    <t>• Déterminer la vraisemblance (probabilité) du risque climatique et les conséquences (connues ou estimées) des répercussions sur la collectivité en utilisant le cadre de conséquences et de probabilité mis au point.</t>
  </si>
  <si>
    <t>• Déterminer comment les répercussions climatiques peuvent exacerber les inégalités existantes.</t>
  </si>
  <si>
    <t>• Utiliser les renseignements sur la probabilité et les conséquences pour déterminer un score de risque global.</t>
  </si>
  <si>
    <t>• Inclure des considérations d’équité dans le processus de notation des risques.</t>
  </si>
  <si>
    <t>• Consulter les membres du personnel et des groupes externes pour examiner et valider les scores de risque.</t>
  </si>
  <si>
    <t>• Collaborer avec les groupes dignes d’équité pour valider et peaufiner les évaluations des risques.</t>
  </si>
  <si>
    <t>Élaborer un plan d’adaptation au climat</t>
  </si>
  <si>
    <t>• Établir une vision, des objectifs et des buts en matière d’adaptation aux changements climatiques.</t>
  </si>
  <si>
    <t>• Collaborer avec les communautés et les organisations locales et régionales des Premières Nations, des Métis, des Inuits et des peuples autochtones urbains ainsi qu'avec les organisations communautaires, les parties prenantes et le public pour recueillir des commentaires sur les possibles mesures d'adaptation.</t>
  </si>
  <si>
    <t>Préparer un plan d'adaptation aux changements climatiques qui décrit une vision, des objectifs et des mesures pour aider la collectivité à s'adapter au changement climatique tout en répondant aux besoins et aux objectifs de la collectivité.</t>
  </si>
  <si>
    <t>• Obtenir l’adhésion et l'approbation des parties prenantes quant aux buts et aux objectifs en matière d’adaptation.</t>
  </si>
  <si>
    <t>• Consulter les groupes dignes d'équité pour orienter la détermination et la sélection des mesures d'adaptation au climat.</t>
  </si>
  <si>
    <t>• Travailler avec les membres du personnel et des groupes externes pour cerner les mesures qui répondent efficacement aux risques climatiques.</t>
  </si>
  <si>
    <t>• Intégrer les connaissances et les pratiques autochtones dans le plan d’adaptation au climat.</t>
  </si>
  <si>
    <t>• Peaufiner, hiérarchiser et choisir les mesures d’adaptation.</t>
  </si>
  <si>
    <t>• Inclure les avantages pour les groupes dignes d’équité comme critère pondéré lors de la hiérarchisation des mesures d’adaptation.</t>
  </si>
  <si>
    <t>• Cerner les possibilités d'intégration des mesures d’adaptation à d’autres projets ou plans.</t>
  </si>
  <si>
    <t>• Inclure les mesures et les cibles en matière d'ÉILCR+R.</t>
  </si>
  <si>
    <t>• Pour les mesures d'adaptation sélectionnées, déterminer les renseignements pertinents tels que les facteurs et les contraintes potentiels, les rôles et les responsabilités, les délais, les coûts et les avantages, les sources de financement ainsi que les objectifs particuliers.</t>
  </si>
  <si>
    <t>• Veiller à ce que le plan soit accessible et compréhensible pour les divers membres de la collectivité.</t>
  </si>
  <si>
    <t>• Consigner les mesures dans le plan d’adaptation au climat.</t>
  </si>
  <si>
    <t>• Obtenir l’approbation et le soutien du conseil, du personnel, des partenaires et de la collectivité.</t>
  </si>
  <si>
    <r>
      <t xml:space="preserve">En répondant à cette question, vous pouvez commencer à imaginer à quoi ressemble la résilience climatique pour votre collectivité.
</t>
    </r>
    <r>
      <rPr>
        <b/>
        <sz val="11"/>
        <rFont val="Montserrat"/>
        <scheme val="major"/>
      </rPr>
      <t>Selon votre auto-évaluation, quelles sont vos priorités d’amélioration au cours des deux prochaines années? Quelles mesures pourriez-vous prendre?</t>
    </r>
  </si>
  <si>
    <t>Pilier 3 : Mise en œuvre et intégration</t>
  </si>
  <si>
    <r>
      <t xml:space="preserve">Activités pour démarrer (Pas encore démarré </t>
    </r>
    <r>
      <rPr>
        <sz val="14"/>
        <color theme="1"/>
        <rFont val="Montserrat"/>
        <scheme val="major"/>
      </rPr>
      <t>à</t>
    </r>
    <r>
      <rPr>
        <b/>
        <sz val="14"/>
        <color theme="1"/>
        <rFont val="Montserrat"/>
        <scheme val="major"/>
      </rPr>
      <t xml:space="preserve"> Quelques progrès réalisés)</t>
    </r>
  </si>
  <si>
    <t>Mettre en œuvre un plan d’adaptation au climat</t>
  </si>
  <si>
    <t>• Déterminer l’état actuel des travaux liés à l’adaptation au climat et cerner les lacunes.</t>
  </si>
  <si>
    <t>• Faire appel à des services externes, au besoin, pour compléter les efforts et les compétences internes.</t>
  </si>
  <si>
    <t>• Mettre au point et lancer des projets d'adaptation supplémentaires en fonction des priorités, des progrès et des enseignements tirés.</t>
  </si>
  <si>
    <t>Déterminer, planifier et exécuter des mesures pour mettre en œuvre le plan d'adaptation au climat selon les principes de R+ÉILCR.</t>
  </si>
  <si>
    <t>Nous n’avons pas encore commencé à mettre en œuvre notre plan d’adaptation au climat.</t>
  </si>
  <si>
    <t>• Choisir quelques mesures hautement prioritaires ou hautement viables à mettre en œuvre.</t>
  </si>
  <si>
    <t>Nous avons établi des priorités et des délais pour la mise en œuvre des mesures de notre plan d'adaptation aux changements climatiques.</t>
  </si>
  <si>
    <t>• En fonction des progrès et des défis, mettre à jour et peaufiner le calendrier et le plan de travail pour mettre en œuvre les mesures du plan d'adaptation aux changements climatiques.</t>
  </si>
  <si>
    <t>Nous mettons en œuvre certaines priorités de notre plan d’adaptation aux changements climatiques.</t>
  </si>
  <si>
    <t>À tout moment, nous donnons suite à plusieurs priorités de notre plan d’adaptation aux changements climatiques.</t>
  </si>
  <si>
    <t>• Déterminer les outils, les responsabilités et le budget disponible pour mettre en œuvre les mesures d’adaptation prioritaires.</t>
  </si>
  <si>
    <t>Nous avons attribué des rôles et des responsabilités clairs pour les mesures prioritaires.</t>
  </si>
  <si>
    <t>• Cerner et obtenir des sources de financement continues pour soutenir la mise en œuvre du plan d'adaptation au climat.</t>
  </si>
  <si>
    <t>• Mettre à jour le plan d'adaptation au climat en fonction des nouveaux renseignements, des leçons apprises et de l'évolution du contexte.</t>
  </si>
  <si>
    <t>• Élaborer un calendrier et rédiger un plan de travail pour mettre en œuvre les mesures prioritaires du plan d'adaptation au climat.</t>
  </si>
  <si>
    <t>Nous avons établi les ressources nécessaires pour mettre en œuvre notre plan d'adaptation au climat.</t>
  </si>
  <si>
    <t>• Maintenir une communication bidirectionnelle ouverte avec les communautés et les organisations locales et régionales des Premières Nations, des Métis, des Inuits et des peuples autochtones urbains tout au long de la mise en œuvre.</t>
  </si>
  <si>
    <t>• Solliciter l’avis des communautés et des organisations locales et régionales des Premières Nations, des Métis, des Inuits et des peuples autochtones urbains pour éclairer la hiérarchisation et la mise en œuvre des activités.</t>
  </si>
  <si>
    <t>• Maintenir une communication bidirectionnelle ouverte avec les groupes dignes d’équité tout au long de la mise en œuvre.</t>
  </si>
  <si>
    <t>• Solliciter l’avis des groupes dignes d’équité pour orienter la hiérarchisation et la mise en œuvre des activités.</t>
  </si>
  <si>
    <t>((Veuillez expliquer comment vous avez atteint ce jalon. Entrez le texte ici.)</t>
  </si>
  <si>
    <t>Intégration dans les systèmes, les processus et les plans organisationnels</t>
  </si>
  <si>
    <t>Intégration</t>
  </si>
  <si>
    <t>Intégrer les considérations liées à l’adaptation au climat dans la planification, la prise de décisions et les processus en tenant compte des principes de R+ÉILCR.</t>
  </si>
  <si>
    <t>Nous n’avons pas encore commencé à intégrer les considérations liées à l’adaptation au climat dans les systèmes, les processus et les plans organisationnels.</t>
  </si>
  <si>
    <t>• Déterminer comment les objectifs et les priorités de l'organisation peuvent être atteints d'une manière qui soit conforme au plan d'adaptation au climat.</t>
  </si>
  <si>
    <t>Nous avons déterminé comment nous pouvons intégrer les considérations liées à l’adaptation au climat dans nos domaines prioritaires.</t>
  </si>
  <si>
    <t>• Élargir les premières tentatives d’intégration des considérations climatiques dans les plans ou les processus en intégrant les considérations climatiques dans d’autres processus et plans.</t>
  </si>
  <si>
    <t>Les considérations liées à l’adaptation aux changements climatiques sont intégrées dans certains de nos systèmes, processus et plans.</t>
  </si>
  <si>
    <t>• Mettre au point des outils, des renseignements, des lignes directrices, des normes ou des protocoles qui permettent aux membres du personnel d'intégrer les considérations climatiques dans leur travail.</t>
  </si>
  <si>
    <t>L'adaptation au climat est une loupe à travers laquelle nous évaluons tous nos systèmes, processus, plans et activités.</t>
  </si>
  <si>
    <t>• Cerner les défis ou les conflits qui pourraient découler de l'interaction entre la stratégie d'adaptation au climat ainsi que les systèmes, les processus et les plans existants.</t>
  </si>
  <si>
    <t>• Continuer à cibler les possibilités d'intégration de l’adaptation au climat dans les systèmes, les processus et les plans de manière à favoriser l’équité et la Réconciliation.</t>
  </si>
  <si>
    <t>• Intégrer les mesures et les considérations liées à l’adaptation au climat lors de l’élaboration et de la hiérarchisation des plans d’investissement et opérationnels.</t>
  </si>
  <si>
    <t>Nous avons une ou plusieurs politiques qui précisent que nous devons inclure l'adaptation au climat dans l'élaboration de nouveaux systèmes, processus et/ou plans pertinents.</t>
  </si>
  <si>
    <t>• Examiner les politiques existantes en matière de changements climatiques, d'infrastructures, d'utilisation des terres, d'environnement et de préparation aux situations d'urgence pour cibler les possibilités d'intégrer l'évaluation des risques climatiques et le plan d'adaptation.</t>
  </si>
  <si>
    <t>Pertinence</t>
  </si>
  <si>
    <t>• Intégrer l’adaptation au climat dans les descriptions formelles des rôles et des responsabilités.</t>
  </si>
  <si>
    <t>• Déterminer les plans, les politiques ou les processus particuliers dans lesquels il est possible d'intégrer facilement les considérations liées à l'adaptation au climat, comme la planification des infrastructures, la gestion des actifs, la gestion de l'utilisation des terres, la préparation aux situations d'urgence et les initiatives de santé publique.</t>
  </si>
  <si>
    <t>Nous avons déterminé certains des domaines au sein desquels nos processus et nos systèmes de planification et de prise de décisions pourraient être modifiés pour aider notre collectivité à s'adapter aux changements climatiques.</t>
  </si>
  <si>
    <t>• En vous fondant sur la compréhension qu’a votre collectivité des risques climatiques, identifier les plans et les processus décisionnels qui ont la plus grande incidence sur la capacité de votre collectivité à s’adapter aux changements climatiques.</t>
  </si>
  <si>
    <t>Nous avons cerné les domaines ayant la plus grande incidence et au sein desquels nos processus et nos systèmes de planification et de prise de décisions pourraient être modifiés pour aider notre collectivité à s'adapter aux changements climatiques.</t>
  </si>
  <si>
    <t>• Cerner les possibilités d'intégration de l'adaptation au climat dans les systèmes, les processus et les plans de manière à favoriser l'équité et la Réconciliation.</t>
  </si>
  <si>
    <t>• Choisir les domaines prioritaires pour commencer l’intégration. Envisager des projets pilotes à plus petite échelle ou des moyens de tester l’intégration pour obtenir un soutien plus vaste.</t>
  </si>
  <si>
    <t>Nous avons établi les priorités d'intégration des considérations liées à l’adaptation au climat dans les processus et les systèmes.</t>
  </si>
  <si>
    <t>• Mobiliser les parties prenantes internes, le cas échéant, pour déterminer comment les plans et les processus peuvent être mis à jour pour intégrer les considérations climatiques.</t>
  </si>
  <si>
    <t>Surveiller et réviser</t>
  </si>
  <si>
    <t>Surveiller</t>
  </si>
  <si>
    <t>Suivre les renseignements pertinents pour l’évaluation des risques climatiques et le plan d’adaptation ainsi que leur mise en œuvre et leur intégration.</t>
  </si>
  <si>
    <t>Nous n’avons pas encore commencé à surveiller et à réviser la mise en œuvre et l’intégration de notre plan d’évaluation des risques climatiques et d’adaptation au climat.</t>
  </si>
  <si>
    <t>• Déterminer les composantes du plan d’adaptation à surveiller et la fréquence à laquelle cette surveillance sera faite. Au minimum, réfléchir à la manière de surveiller les risques climatiques et la mise en œuvre des mesures d’adaptation.</t>
  </si>
  <si>
    <t>Nous avons déterminé la manière dont nous surveillerons la mise en œuvre et l'intégration de notre plan d'adaptation au climat, y compris les rôles et les responsabilités.</t>
  </si>
  <si>
    <t>• Commencer à recueillir et à suivre les principaux renseignements liés à la mise en œuvre et à l’intégration du plan d’adaptation au climat.</t>
  </si>
  <si>
    <t>Nous surveillons les principales données climatiques et communautaires liées à nos risques climatiques et à notre plan d’adaptation au climat.</t>
  </si>
  <si>
    <t>• Élaborer un cadre et un système formels pour suivre les progrès de l’adaptation au climat au fil du temps, y compris des indicateurs, des repères, des tendances et des enseignements.</t>
  </si>
  <si>
    <t>Nous avons établi un cadre et un système pour suivre nos progrès en matière d’adaptation au climat.</t>
  </si>
  <si>
    <t>• Déterminer les principaux renseignements requis pour surveiller les composantes cernées. Considérer à la fois les données quantitatives et qualitatives. Se concentrer sur ce qui a le plus de sens au lieu d’essayer de tout surveiller.</t>
  </si>
  <si>
    <t>Nous avons déterminé les renseignements requis pour surveiller la mise en œuvre et l'intégration de notre plan d'adaptation au climat.</t>
  </si>
  <si>
    <t>• Veiller à ce que les données soient accessibles et mises à jour régulièrement.</t>
  </si>
  <si>
    <t>Nous surveillons l'état des projets qui limitent les risques cernés dans l'évaluation des risques climatiques et soutiennent notre plan d'adaptation au climat.</t>
  </si>
  <si>
    <t>• Utiliser des technologies et des outils pour simplifier la collecte et l’analyse des données.</t>
  </si>
  <si>
    <t>Nous mesurons les résultats de la mise en œuvre et de l'intégration de notre plan d'adaptation en ce qui a trait aux principes de Réconciliation+ÉILCR et en rendons compte.</t>
  </si>
  <si>
    <t>• Cerner les méthodes de surveillance possibles.</t>
  </si>
  <si>
    <t xml:space="preserve">Nous avons déterminé toutes les ressources financières requises pour suivre la mise en œuvre et l'intégration de notre plan d'adaptation au climat. </t>
  </si>
  <si>
    <t>• Obtenir et affecter les ressources nécessaires aux activités de surveillance continue.</t>
  </si>
  <si>
    <t>Nous surveillons l'intégration de notre évaluation des risques climatiques et des considérations climatiques dans les systèmes, les processus et les plans.</t>
  </si>
  <si>
    <t>• Déterminer les mesures liées aux principes de Réconciliation+ÉILCR à suivre.</t>
  </si>
  <si>
    <t>• Déterminer les responsabilités, les outils et les ressources nécessaires à la surveillance.</t>
  </si>
  <si>
    <t>• Déterminer les mesures liées aux principes de R+ÉILCR à suivre.</t>
  </si>
  <si>
    <t>Nous avons obtenu les ressources financières nécessaires pour suivre la mise en œuvre et l'intégration de notre plan d'adaptation au climat.</t>
  </si>
  <si>
    <t>• Effectuer le suivi des possibles effets involontaires (p. ex. déplacement, problèmes de sécurité) sur les groupes dignes d'équité.</t>
  </si>
  <si>
    <t>Nous avons établi des mesures de R+ÉILCR liées à la mise en œuvre et à l'intégration de notre plan d'adaptation au climat.</t>
  </si>
  <si>
    <t>Réviser</t>
  </si>
  <si>
    <t>• Analyser les données de suivi pour cerner les réussites et les défis liés à la mise en œuvre et à l'intégration du plan d'adaptation au climat.</t>
  </si>
  <si>
    <t>Nous savons si nos projets d’adaptation au climat atteignent les résultats souhaités/attendus.</t>
  </si>
  <si>
    <t>• Cerner les répercussions prévues et imprévues de la mise en œuvre et de l’intégration du plan d’adaptation au climat.</t>
  </si>
  <si>
    <t>Nous révisons notre plan d'adaptation au climat et le mettons à jour, au besoin, pour tenir compte des changements dans la collectivité ou des données climatiques.</t>
  </si>
  <si>
    <t>Nous avons recensé des réussites et des défis relativement à notre travail d’adaptation au climat.</t>
  </si>
  <si>
    <t>• Réviser l’évaluation des risques climatiques en fonction de renseignements fondés sur des données.</t>
  </si>
  <si>
    <t>Nous examinons les répercussions de la mise en œuvre de notre plan d’action aux changements climatiques et ajustons notre approche, au besoin.</t>
  </si>
  <si>
    <t>• Modifier les approches de mise en œuvre et d’intégration de la stratégie d’adaptation au climat en fonction de renseignements fondés sur des données.</t>
  </si>
  <si>
    <t>Nous examinons et mettons régulièrement à jour nos systèmes, nos processus et nos plans pour améliorer la façon dont nous intégrons les considérations climatiques.</t>
  </si>
  <si>
    <t>• Rendre régulièrement compte des réussites, des défis et des leçons apprises.</t>
  </si>
  <si>
    <t>Nous partageons les enseignements de notre travail d’adaptation au climat avec les publics concernés.</t>
  </si>
  <si>
    <t>• Utiliser les résultats des efforts de surveillance pour orienter les futurs travaux d’adaptation au climat.</t>
  </si>
  <si>
    <t>Portrait</t>
  </si>
  <si>
    <t>Étape 4. Passer en revue le portrait</t>
  </si>
  <si>
    <t>Personnes, partenariats et gouvernance</t>
  </si>
  <si>
    <t xml:space="preserve">FIN DE PAGE </t>
  </si>
  <si>
    <t>Engagement du Conseil et politique d’adaptation au climat</t>
  </si>
  <si>
    <t>Planification des risques et des mesures d'adaptation</t>
  </si>
  <si>
    <t>Mise en oeuvre et intégration</t>
  </si>
  <si>
    <t>Intégrer dans les systèmes, processus et plans organisationnels</t>
  </si>
  <si>
    <t xml:space="preserve">Selon les résultats de votre auto-évaluation, votre collectivité </t>
  </si>
  <si>
    <t>une évaluation des risques liés au climat ou plan d’adaptation complétée et documentée.</t>
  </si>
  <si>
    <t xml:space="preserve">Feuille de route </t>
  </si>
  <si>
    <t>Se référer aux activités potentielles que vous avez identifiées à l'Étape 3</t>
  </si>
  <si>
    <t xml:space="preserve">Etape 5. Etablir la feuille de route </t>
  </si>
  <si>
    <t xml:space="preserve">Niveau de priorité </t>
  </si>
  <si>
    <t xml:space="preserve">Activité </t>
  </si>
  <si>
    <t xml:space="preserve">Quelle pourrait être la prochaine étape à suivre? </t>
  </si>
  <si>
    <t>Assessment Reporting - FCM Use</t>
  </si>
  <si>
    <t>IF ERRORS TABLE IS NOT CLEAR (ALL NO), DATA TABLE IS NOT UPLOADED</t>
  </si>
  <si>
    <t>Field</t>
  </si>
  <si>
    <t>Data entered</t>
  </si>
  <si>
    <t>Error found</t>
  </si>
  <si>
    <t>Project number</t>
  </si>
  <si>
    <t>Assesment date</t>
  </si>
  <si>
    <t>Form errors</t>
  </si>
  <si>
    <t>Table for error messages and snapshop sheet</t>
  </si>
  <si>
    <t>Milestone No.</t>
  </si>
  <si>
    <t>Milestone name</t>
  </si>
  <si>
    <t>T/F</t>
  </si>
  <si>
    <t>Abreviation</t>
  </si>
  <si>
    <t>Stage</t>
  </si>
  <si>
    <t>Form category</t>
  </si>
  <si>
    <t>Checkmark summary category</t>
  </si>
  <si>
    <t>Answer weight</t>
  </si>
  <si>
    <t>Full description</t>
  </si>
  <si>
    <t>Milestone #</t>
  </si>
  <si>
    <t>Disaggregations (for pop-up errors)</t>
  </si>
  <si>
    <t>Snapshot Sum</t>
  </si>
  <si>
    <t>Threshold reached?</t>
  </si>
  <si>
    <t>Error</t>
  </si>
  <si>
    <t>Internal resourcing and collaboration</t>
  </si>
  <si>
    <t>1NAllocatingResources</t>
  </si>
  <si>
    <t>Not Yet Started</t>
  </si>
  <si>
    <t>n/a</t>
  </si>
  <si>
    <t>Resource allocation</t>
  </si>
  <si>
    <t>We have not yet started allocating internal resources (human and financial)</t>
  </si>
  <si>
    <t>any</t>
  </si>
  <si>
    <t>Collaboration</t>
  </si>
  <si>
    <t>Climate Adaptation Policy</t>
  </si>
  <si>
    <t>Council Commitment</t>
  </si>
  <si>
    <t>Staff and Council</t>
  </si>
  <si>
    <t>Community</t>
  </si>
  <si>
    <t>Service Areas</t>
  </si>
  <si>
    <t>Climate Hazards</t>
  </si>
  <si>
    <t>Reconciliation+AREI</t>
  </si>
  <si>
    <t>1NInternalCollaboration</t>
  </si>
  <si>
    <t>We have not yet established internal collaboration processes</t>
  </si>
  <si>
    <t>1SInterestedAdaptation</t>
  </si>
  <si>
    <t xml:space="preserve">Some Progress Made </t>
  </si>
  <si>
    <t>Human Resources</t>
  </si>
  <si>
    <t xml:space="preserve">	We have staff who are interested in and/or required to consider climate adaptation in their roles </t>
  </si>
  <si>
    <t>External collaboration and partnerships</t>
  </si>
  <si>
    <t>1SInterestedCollaboration</t>
  </si>
  <si>
    <t xml:space="preserve">	Staff who are interested in and/or required to consider climate adaptation in their roles have informal collaboration (e.g., meet occasionally, have had initial or ad hoc meetings) </t>
  </si>
  <si>
    <t>Council commitment and climate adaptation policy</t>
  </si>
  <si>
    <t>1SBudgetLimited</t>
  </si>
  <si>
    <t>Financial Resources</t>
  </si>
  <si>
    <t xml:space="preserve">	Budgets for climate adaptation are limited and/or informal</t>
  </si>
  <si>
    <t>Engagement, awareness, and education</t>
  </si>
  <si>
    <t>1MDedicatedTeam</t>
  </si>
  <si>
    <t>More Progress Made</t>
  </si>
  <si>
    <t xml:space="preserve">	We have a dedicated team working on climate adaptation </t>
  </si>
  <si>
    <t>Prepare</t>
  </si>
  <si>
    <t>1MDepartmentRepresentation</t>
  </si>
  <si>
    <t xml:space="preserve">	The team dedicated to working on climate adaptation includes representatives from some local government functions and/or departments</t>
  </si>
  <si>
    <t>Identify climate impacts</t>
  </si>
  <si>
    <t>1MRegularMeetings</t>
  </si>
  <si>
    <t xml:space="preserve">	The team dedicated to working on climate adaptation holds regular meetings to coordinate and advance climate adaptation efforts</t>
  </si>
  <si>
    <t>Analyze and evaluate climate risks</t>
  </si>
  <si>
    <t>1MSeekPerspectives</t>
  </si>
  <si>
    <t xml:space="preserve">	Members of the team dedicated to working on climate adaptation bring and/or seek diverse perspectives, backgrounds, and lived experiences </t>
  </si>
  <si>
    <t>Develop a climate adaptation plan</t>
  </si>
  <si>
    <t>1MKnowFunding</t>
  </si>
  <si>
    <t xml:space="preserve">	We know the funding we need (e.g., for staff, Tools) to advance climate adaptation work </t>
  </si>
  <si>
    <t>Implement climate adaptation plan</t>
  </si>
  <si>
    <t>1MAllocatedFunding</t>
  </si>
  <si>
    <t xml:space="preserve">	We have allocated funding for some climate adaptation projects</t>
  </si>
  <si>
    <t>Integrate into organizational systems, processes, and plans</t>
  </si>
  <si>
    <t>1AClearMandate</t>
  </si>
  <si>
    <t>Advanced Practices</t>
  </si>
  <si>
    <t xml:space="preserve">	We have a clear mandate for the team dedicated to working on climate adaptation </t>
  </si>
  <si>
    <t>Monitor and review</t>
  </si>
  <si>
    <t>1AAllDepartmentRepresentation</t>
  </si>
  <si>
    <t>The team dedicated to working on climate adaptation includes representatives from all local government functions and/or departments</t>
  </si>
  <si>
    <t>1AContrubtionFromAll</t>
  </si>
  <si>
    <t xml:space="preserve">Our climate adaptation team uses established communication and decision-making protocols to seek contributions from all members </t>
  </si>
  <si>
    <t>have a completed and documented climate risk assessment.</t>
  </si>
  <si>
    <t>1ADifferentPerspectives</t>
  </si>
  <si>
    <t xml:space="preserve">The team dedicated to working on climate adaptation is inclusive and values different perspectives, knowledges, and experiences </t>
  </si>
  <si>
    <t>1ABudgetPlanning</t>
  </si>
  <si>
    <t xml:space="preserve">Climate adaptation work is built into our budget and long-term financial planning </t>
  </si>
  <si>
    <t>1AFundingModel</t>
  </si>
  <si>
    <t>We have a sustainable funding model that provides long-term financial support for climate adaptation work</t>
  </si>
  <si>
    <t>2NExternalCollab</t>
  </si>
  <si>
    <t>We have not yet started external collaboration and partnership-building</t>
  </si>
  <si>
    <t>2SExternalCollab</t>
  </si>
  <si>
    <t>We know who we need to or can collaborate and/or partner with on climate adaptation work</t>
  </si>
  <si>
    <t>2SOpportunitiesForCollab</t>
  </si>
  <si>
    <t>We have some opportunities for collaboration and/or partnership on climate adaptation work</t>
  </si>
  <si>
    <t>2MIndigenousCollab</t>
  </si>
  <si>
    <t>We collaborate and/or partner with local and regional First Nations, Métis, Inuit, and urban Indigenous Peoples, communities, and organizations in some parts of our climate adaptation work</t>
  </si>
  <si>
    <t>2MEquityCollab</t>
  </si>
  <si>
    <t>We collaborate and/or partner with equity-deserving groups in some parts of our climate adaptation work</t>
  </si>
  <si>
    <t>2MExternalCollab</t>
  </si>
  <si>
    <t>We are collaborating and/or partnering with other jurisdictions, institutions, organizations, communities of practice, and/or stakeholders    on climate adaptation work </t>
  </si>
  <si>
    <t>2MTermsAgreed</t>
  </si>
  <si>
    <t>We have co-developed and agreed upon terms that guide our collaboration and/or partnership on climate adaptation work</t>
  </si>
  <si>
    <t>2AEstablishedCollab</t>
  </si>
  <si>
    <t xml:space="preserve">We have well-established relationships with those we are collaborating with </t>
  </si>
  <si>
    <t>2AShareResources</t>
  </si>
  <si>
    <t xml:space="preserve">We share resources and align strategies with other jurisdictions, institutions, organizations, communities of practice, and/or stakeholders </t>
  </si>
  <si>
    <t>2ATrackOutcomes</t>
  </si>
  <si>
    <t xml:space="preserve">We track the outcomes of our collaborative efforts and learn from those experiences </t>
  </si>
  <si>
    <t>2AReviewPartnerships</t>
  </si>
  <si>
    <t>We regularly review our partnerships to check that they are beneficial for everyone involved and make adjustments as needed</t>
  </si>
  <si>
    <t>3NClimatePolicies</t>
  </si>
  <si>
    <t>We have not yet started developing climate adaptation policies   </t>
  </si>
  <si>
    <t>3NCouncilSupport</t>
  </si>
  <si>
    <t>We have not yet started securing council support and commitment</t>
  </si>
  <si>
    <t>3SClimatePolicies</t>
  </si>
  <si>
    <t>We have policies that provide some direction on climate adaptation</t>
  </si>
  <si>
    <t>3SCouncilRecognition</t>
  </si>
  <si>
    <t xml:space="preserve">Council recognizes the importance of climate adaptation </t>
  </si>
  <si>
    <t>3SCouncilVision</t>
  </si>
  <si>
    <t xml:space="preserve">Council understands the link between our community’s vision and climate adaptation </t>
  </si>
  <si>
    <t>3SCouncilRec+AREI</t>
  </si>
  <si>
    <t xml:space="preserve">Council understands the connection between climate adaptation and Reconciliation+AREI </t>
  </si>
  <si>
    <t>3MClimatePolicies</t>
  </si>
  <si>
    <t xml:space="preserve">We have a policy(ies) that include climate adaptation objectives, commitment, and/or action </t>
  </si>
  <si>
    <t>3MAccessibilityConsiderations</t>
  </si>
  <si>
    <t>We have a policy(ies) that mandates the inclusion of accessibility considerations  and/or standards</t>
  </si>
  <si>
    <t>3MCouncilEndorses</t>
  </si>
  <si>
    <t xml:space="preserve">Council endorses our climate adaptation policy(ies) </t>
  </si>
  <si>
    <t>3MCouncilIntegrates</t>
  </si>
  <si>
    <t>Council integrates climate adaptation into broader strategic plans and priorities</t>
  </si>
  <si>
    <t>3MCouncilAdvocates</t>
  </si>
  <si>
    <t>Council advocates for climate adaptation work locally</t>
  </si>
  <si>
    <t>3AMonitorImplementation</t>
  </si>
  <si>
    <t>We monitor the implementation of the climate adaptation policy(ies) and report our findings to Council</t>
  </si>
  <si>
    <t>3ARefinePolicies</t>
  </si>
  <si>
    <t>We refine the climate adaptation policy(ies) based on lessons learned and/or emerging information </t>
  </si>
  <si>
    <t>3ACouncilRec+AREI</t>
  </si>
  <si>
    <t xml:space="preserve">Council supports the integration of Reconciliation+AREI principles into decision-making processes related to climate adaptation </t>
  </si>
  <si>
    <t>4NCouncilUnderstanding</t>
  </si>
  <si>
    <t xml:space="preserve">We have not yet started engagement, awareness, and education initiatives with staff and Council </t>
  </si>
  <si>
    <t>4NPublicEngagement</t>
  </si>
  <si>
    <t>We have not yet started engagement, awareness, and education initiatives with the public</t>
  </si>
  <si>
    <t>4SCouncilUnderstanding</t>
  </si>
  <si>
    <t>Staff and Council have a basic understanding of climate change and/or climate hazards</t>
  </si>
  <si>
    <t>4SEducationNeeds</t>
  </si>
  <si>
    <t xml:space="preserve">We understand the climate adaptation awareness and education needs of staff and Council </t>
  </si>
  <si>
    <t>4SCommunityAwareness</t>
  </si>
  <si>
    <t>Some community members have some awareness of and/or education about climate adaptation and the work we are doing</t>
  </si>
  <si>
    <t>4SIdentifiedKeyGroups</t>
  </si>
  <si>
    <t xml:space="preserve">We have identified and characterized key community groups for targeted climate adaptation engagement, awareness, and education initiatives </t>
  </si>
  <si>
    <t>4SNotHeardPerspectives</t>
  </si>
  <si>
    <t xml:space="preserve">We are aware of whose perspectives have and have not been heard </t>
  </si>
  <si>
    <t>4MCouncilUnderstanding</t>
  </si>
  <si>
    <t>Staff and Council know which climate hazards may impact the community and how</t>
  </si>
  <si>
    <t>4MEducationNeeds</t>
  </si>
  <si>
    <t xml:space="preserve">We have a plan to support staff and Council’s awareness and understanding of climate adaptation </t>
  </si>
  <si>
    <t>4MEducationRec+AREI</t>
  </si>
  <si>
    <t xml:space="preserve">Some staff and Council members are knowledgeable of/trained in the relationship between Reconciliation+AREI and climate adaptation topics </t>
  </si>
  <si>
    <t>4MCommunityAwareness</t>
  </si>
  <si>
    <t>The community is aware of and/or educated about climate adaptation and the work we are doing</t>
  </si>
  <si>
    <t>4MEngagementStrategy</t>
  </si>
  <si>
    <t xml:space="preserve">We have a climate adaptation engagement, awareness and education plan(s) and/or strategy(ies) </t>
  </si>
  <si>
    <t>4MDiverseEducationNeeds</t>
  </si>
  <si>
    <t>We understand the engagement, awareness, and education needs of diverse communities</t>
  </si>
  <si>
    <t>4ACouncilUnderstanding</t>
  </si>
  <si>
    <t>Staff and Council are kept informed about the latest climate projections and potential impacts to climate hazards</t>
  </si>
  <si>
    <t>4ACouncilTraining</t>
  </si>
  <si>
    <t xml:space="preserve">Staff and Council are actively engaged in ongoing training and education programs related to climate adaptation </t>
  </si>
  <si>
    <t>4AEducationRec+AREI</t>
  </si>
  <si>
    <t>All staff working on climate adaptation and Council are knowledgeable of/trained in the relationship between Reconciliation+AREI and climate adaptation topics</t>
  </si>
  <si>
    <t>4ACommunityAwareness</t>
  </si>
  <si>
    <t xml:space="preserve">Community members are active participants in our climate adaptation work </t>
  </si>
  <si>
    <t>4AEngagementStrategy</t>
  </si>
  <si>
    <t>Our climate adaptation education, awareness, and education plan(s) and/or strategy(ies) are being implemented</t>
  </si>
  <si>
    <t>4AEngagementImpact</t>
  </si>
  <si>
    <t>We understand the impact of our climate adaptation engagement, awareness, and education initiatives</t>
  </si>
  <si>
    <t>4AEngagementRec+AREI</t>
  </si>
  <si>
    <t xml:space="preserve">Our climate adaptation engagement, awareness, and education plan(s) and/or strategy(ies) are informed by Reconciliation+AREI </t>
  </si>
  <si>
    <t>9NNoPlanImplementation</t>
  </si>
  <si>
    <t xml:space="preserve">We have Not Yet Started implementing our climate adaptation plan </t>
  </si>
  <si>
    <t>9SIdentifiedPlanPriorities</t>
  </si>
  <si>
    <t xml:space="preserve">We have identified priorities and timelines for implementing actions in our climate adaptation plan </t>
  </si>
  <si>
    <t>9SRolesResponsibilities</t>
  </si>
  <si>
    <t>We have assigned clear roles and responsibilities for priority actions</t>
  </si>
  <si>
    <t>9SResourcesRequired</t>
  </si>
  <si>
    <t>We have identified what resources are required to implement our climate adaptation plan</t>
  </si>
  <si>
    <t>9MSomePlanImplementation</t>
  </si>
  <si>
    <t>We are implementing some priorities from our climate adaptation plan</t>
  </si>
  <si>
    <t>9AMultiplePlanImplementation</t>
  </si>
  <si>
    <t>At any given time, we are implementing multiple priorities from our climate adaptation plan</t>
  </si>
  <si>
    <t>10NNoSystemIntegration</t>
  </si>
  <si>
    <t xml:space="preserve">We have Not Yet Started integrating climate adaptation considerations into organizational systems, processes, and plans </t>
  </si>
  <si>
    <t>10SPriorityIntegration</t>
  </si>
  <si>
    <t>Integration</t>
  </si>
  <si>
    <t>We have identified how we can integrate climate adaptation considerations into our priority areas</t>
  </si>
  <si>
    <t>10SIdentifyIntegration</t>
  </si>
  <si>
    <t>Relevance</t>
  </si>
  <si>
    <t xml:space="preserve">We have identified some areas where our processes and systems for planning and decision-making could be changed to help our community adapt to climate change. </t>
  </si>
  <si>
    <t>10SIdentifyPriorityIntegration</t>
  </si>
  <si>
    <t>We have identified priorities for integrating climate adaptation considerations into processes and systems</t>
  </si>
  <si>
    <t>10MSomeAdaptationsIntegrated</t>
  </si>
  <si>
    <t xml:space="preserve">Climate adaptation considerations are integrated into some of our systems, processes, and plans </t>
  </si>
  <si>
    <t>10MPrioritySystem</t>
  </si>
  <si>
    <t>We have identified the most impactful areas where our processes and systems for planning and decision-making could be changed to help our community adapt to climate change</t>
  </si>
  <si>
    <t>10AAdaptationAllSystems</t>
  </si>
  <si>
    <t>Climate adaptation is a lens through which we evaluate all our systems, processes, plans, and operations</t>
  </si>
  <si>
    <t>10AAdaptationNewSystems</t>
  </si>
  <si>
    <t>We have a policy(ies) to include climate adaptation in the development of relevant new systems, processes, and/or plans</t>
  </si>
  <si>
    <t>11NNoMonitoring</t>
  </si>
  <si>
    <t xml:space="preserve">We have Not Yet Started monitoring and reviewing the implementation and integration of our climate risk assessment and adaptation plan </t>
  </si>
  <si>
    <t>11SMonitorImplementation</t>
  </si>
  <si>
    <t>Monitor</t>
  </si>
  <si>
    <t>We have identified how we will monitor the implementation and integration of our climate adaptation plan, including roles and responsibilities</t>
  </si>
  <si>
    <t>11SIdentifiedInformation</t>
  </si>
  <si>
    <t>We have identified the information needed to track to monitor the implementation and integration of our climate adaptation plan</t>
  </si>
  <si>
    <t>11SFinancialResources</t>
  </si>
  <si>
    <t>We have identified any financial resources required to monitor the implementation and integration of our climate adaptation plan</t>
  </si>
  <si>
    <t>11MMonitoringData</t>
  </si>
  <si>
    <t>We are monitoring key climate and community data related to our climate risks and climate adaptation plan</t>
  </si>
  <si>
    <t>11MMonitoringProjects</t>
  </si>
  <si>
    <t>We are monitoring the status of projects that address the risks identified in the climate risk assessment and support our climate adaptation plan</t>
  </si>
  <si>
    <t>11MMonitoringSystemIntegration</t>
  </si>
  <si>
    <t xml:space="preserve">We are monitoring the integration of our climate risk assessment and climate considerations into systems, processes, and plans </t>
  </si>
  <si>
    <t>11MFinancialResources</t>
  </si>
  <si>
    <t>We have secured the financial resources required to monitor the implementation and integration of our climate adaptation plan</t>
  </si>
  <si>
    <t>11MR+REIMetrics</t>
  </si>
  <si>
    <t xml:space="preserve">We have identified Reconciliation+AREI metrics related to the implementation and integration of our climate adaptation plan </t>
  </si>
  <si>
    <t>11MProjectAchievement</t>
  </si>
  <si>
    <t>Review</t>
  </si>
  <si>
    <t>We have a sense of whether our climate adaptation projects are achieving their desired/intended outcome</t>
  </si>
  <si>
    <t>11MSuccessesAndChallenges</t>
  </si>
  <si>
    <t xml:space="preserve">We have identified some successes and challenges in our climate adaptation work </t>
  </si>
  <si>
    <t>11ASystemMonitoring</t>
  </si>
  <si>
    <t>We have established a framework and system for monitoring our climate adaptation progress   </t>
  </si>
  <si>
    <t>11AIntegratingReporting</t>
  </si>
  <si>
    <t>We measure and report on outcomes of implementing and integrating our climate adaptation plan related to Reconciliation+AREI</t>
  </si>
  <si>
    <t>11AUpdatePlan</t>
  </si>
  <si>
    <t>We review our climate adaptation plan and update it as needed to reflect changes in the community or climate data</t>
  </si>
  <si>
    <t>11AReviewImpacts</t>
  </si>
  <si>
    <t>We review the impact(s) of implementing our climate action plan and adjust our approach as needed</t>
  </si>
  <si>
    <t>11AReviewSystems</t>
  </si>
  <si>
    <t>We regularly review and update our systems, processes, and plans to enhance how we are integrating climate considerations</t>
  </si>
  <si>
    <t>11AShareInsights</t>
  </si>
  <si>
    <t xml:space="preserve">We share insights from our climate adaptation work with relevant audiences </t>
  </si>
  <si>
    <t>5ANotComplete</t>
  </si>
  <si>
    <t>We have not completed for any service areas</t>
  </si>
  <si>
    <t>5ASingleComplete</t>
  </si>
  <si>
    <t>We have completed for at least one service area</t>
  </si>
  <si>
    <t>5ACoreComplete</t>
  </si>
  <si>
    <t>We have completed for all core service areas</t>
  </si>
  <si>
    <t>5AAllComplete</t>
  </si>
  <si>
    <t>We have completed for all service areas</t>
  </si>
  <si>
    <t>5HNotComplete</t>
  </si>
  <si>
    <t>We have not completed for any climate hazards</t>
  </si>
  <si>
    <t>5HSingleComplete</t>
  </si>
  <si>
    <t>We have completed for a single climate hazard</t>
  </si>
  <si>
    <t>5HCoreComplete</t>
  </si>
  <si>
    <t>We have completed for multiple climate hazards</t>
  </si>
  <si>
    <t>5HAllComplete</t>
  </si>
  <si>
    <t>We have completed for all relevant climate hazards </t>
  </si>
  <si>
    <t>5RNotIntegrated</t>
  </si>
  <si>
    <t xml:space="preserve">We have not integrated Reconciliation+AREI </t>
  </si>
  <si>
    <t>5RSomewhatIntegrated</t>
  </si>
  <si>
    <t xml:space="preserve">We have somewhat integrated Reconciliation+AREI </t>
  </si>
  <si>
    <t>5RIntegrated</t>
  </si>
  <si>
    <t xml:space="preserve">We have integrated Reconciliation+AREI </t>
  </si>
  <si>
    <t>6ANotComplete</t>
  </si>
  <si>
    <t>6ASingleComplete</t>
  </si>
  <si>
    <t>6ACoreComplete</t>
  </si>
  <si>
    <t>6AAllComplete</t>
  </si>
  <si>
    <t>6HNotComplete</t>
  </si>
  <si>
    <t>6HSingleComplete</t>
  </si>
  <si>
    <t>6HCoreComplete</t>
  </si>
  <si>
    <t>6HAllComplete</t>
  </si>
  <si>
    <t>6RNotIntegrated</t>
  </si>
  <si>
    <t>6RSomewhatIntegrated</t>
  </si>
  <si>
    <t>6RIntegrated</t>
  </si>
  <si>
    <t>7ANotComplete</t>
  </si>
  <si>
    <t>7ASingleComplete</t>
  </si>
  <si>
    <t>7ACoreComplete</t>
  </si>
  <si>
    <t>7AAllComplete</t>
  </si>
  <si>
    <t>7HNotComplete</t>
  </si>
  <si>
    <t>7HSingleComplete</t>
  </si>
  <si>
    <t>7HCoreComplete</t>
  </si>
  <si>
    <t>7HAllComplete</t>
  </si>
  <si>
    <t>7RNotIntegrated</t>
  </si>
  <si>
    <t>7RSomewhatIntegrated</t>
  </si>
  <si>
    <t>7RIntegrated</t>
  </si>
  <si>
    <t>8ANotComplete</t>
  </si>
  <si>
    <t>8ASingleComplete</t>
  </si>
  <si>
    <t>8ACoreComplete</t>
  </si>
  <si>
    <t>8AAllComplete</t>
  </si>
  <si>
    <t>8HNotComplete</t>
  </si>
  <si>
    <t>8HSingleComplete</t>
  </si>
  <si>
    <t>8HCoreComplete</t>
  </si>
  <si>
    <t>8HAllComplete</t>
  </si>
  <si>
    <t>8RNotIntegrated</t>
  </si>
  <si>
    <t>8RSomewhatIntegrated</t>
  </si>
  <si>
    <t>8RIntegrated</t>
  </si>
  <si>
    <t>Community Climate Resilience Snapshot</t>
  </si>
  <si>
    <t>People, Partnerships, Governance</t>
  </si>
  <si>
    <t>You have completed</t>
  </si>
  <si>
    <t xml:space="preserve">of </t>
  </si>
  <si>
    <t>outcomes</t>
  </si>
  <si>
    <t>Risk and Adaptation Planning</t>
  </si>
  <si>
    <t>Implementation and Integration</t>
  </si>
  <si>
    <t>Based on your assessment results, your community</t>
  </si>
  <si>
    <t>DOES NOT</t>
  </si>
  <si>
    <t>It is recommended that you prioritize a community-wide, all hazard climate risk assessment as your next step.</t>
  </si>
  <si>
    <t>Roadmap</t>
  </si>
  <si>
    <t>refer to potential activities from the assessment tabs for insipration!</t>
  </si>
  <si>
    <t>Priority Level</t>
  </si>
  <si>
    <t>Activity</t>
  </si>
  <si>
    <t>(what possible next step could you take?)</t>
  </si>
  <si>
    <t>Alberta</t>
  </si>
  <si>
    <t>Colombie-Britannique</t>
  </si>
  <si>
    <t>Manitoba</t>
  </si>
  <si>
    <t>Nouveau-Brunswick</t>
  </si>
  <si>
    <t>Terre-Neuve-et-Labrador</t>
  </si>
  <si>
    <t>Territoires du Nord-Ouest</t>
  </si>
  <si>
    <t>Nouvelle-Écosse</t>
  </si>
  <si>
    <t>Nunavut</t>
  </si>
  <si>
    <t>Ontario</t>
  </si>
  <si>
    <t>Île-du-Prince-Édouard</t>
  </si>
  <si>
    <t>Québec</t>
  </si>
  <si>
    <t>Saskatchewan</t>
  </si>
  <si>
    <t>Yukon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</si>
</sst>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99" x14ac:knownFonts="1">
    <font>
      <sz val="10"/>
      <color theme="1"/>
      <name val="Arial"/>
      <family val="2"/>
    </font>
    <font>
      <sz val="10"/>
      <color theme="1"/>
      <name val="Calibri"/>
      <family val="2"/>
    </font>
    <font>
      <b/>
      <sz val="11"/>
      <color theme="1"/>
      <name val="Calibri"/>
      <family val="2"/>
    </font>
    <font>
      <b/>
      <sz val="10"/>
      <color theme="1"/>
      <name val="Calibri"/>
      <family val="2"/>
    </font>
    <font>
      <sz val="11"/>
      <color theme="1"/>
      <name val="Calibri"/>
      <family val="2"/>
    </font>
    <font>
      <sz val="10"/>
      <color theme="0"/>
      <name val="Calibri"/>
      <family val="2"/>
    </font>
    <font>
      <sz val="8"/>
      <name val="Arial"/>
      <family val="2"/>
    </font>
    <font>
      <sz val="15"/>
      <color theme="1"/>
      <name val="Calibri"/>
      <family val="2"/>
    </font>
    <font>
      <b/>
      <sz val="20"/>
      <color theme="1"/>
      <name val="Calibri"/>
      <family val="2"/>
    </font>
    <font>
      <sz val="10"/>
      <name val="Calibri"/>
      <family val="2"/>
    </font>
    <font>
      <b/>
      <sz val="11"/>
      <name val="Calibri"/>
      <family val="2"/>
    </font>
    <font>
      <sz val="11"/>
      <name val="Calibri"/>
      <family val="2"/>
    </font>
    <font>
      <b/>
      <sz val="12"/>
      <name val="Calibri"/>
      <family val="2"/>
    </font>
    <font>
      <b/>
      <sz val="22"/>
      <color theme="1"/>
      <name val="Calibri"/>
      <family val="2"/>
    </font>
    <font>
      <b/>
      <sz val="10"/>
      <name val="Calibri"/>
      <family val="2"/>
    </font>
    <font>
      <b/>
      <sz val="22"/>
      <color theme="3"/>
      <name val="Calibri"/>
      <family val="2"/>
    </font>
    <font>
      <b/>
      <sz val="10"/>
      <color theme="1"/>
      <name val="Arial"/>
      <family val="2"/>
    </font>
    <font>
      <sz val="10"/>
      <color theme="0"/>
      <name val="Arial"/>
      <family val="2"/>
    </font>
    <font>
      <sz val="22"/>
      <color theme="1"/>
      <name val="Arial"/>
      <family val="2"/>
    </font>
    <font>
      <b/>
      <sz val="10"/>
      <color theme="7"/>
      <name val="Arial"/>
      <family val="2"/>
    </font>
    <font>
      <i/>
      <sz val="10"/>
      <color theme="0" tint="-0.249977111117893"/>
      <name val="Arial"/>
      <family val="2"/>
    </font>
    <font>
      <sz val="10"/>
      <color theme="0" tint="-0.14999847407452621"/>
      <name val="Arial"/>
      <family val="2"/>
    </font>
    <font>
      <i/>
      <sz val="10"/>
      <color theme="1"/>
      <name val="Arial"/>
      <family val="2"/>
    </font>
    <font>
      <sz val="9"/>
      <color theme="1"/>
      <name val="Arial"/>
      <family val="2"/>
    </font>
    <font>
      <sz val="9"/>
      <color theme="0" tint="-0.14999847407452621"/>
      <name val="Arial"/>
      <family val="2"/>
    </font>
    <font>
      <b/>
      <sz val="12"/>
      <color theme="0"/>
      <name val="Arial"/>
      <family val="2"/>
    </font>
    <font>
      <sz val="22"/>
      <color theme="1"/>
      <name val="Calibri"/>
      <family val="2"/>
    </font>
    <font>
      <sz val="9"/>
      <color theme="1"/>
      <name val="Calibri"/>
      <family val="2"/>
    </font>
    <font>
      <sz val="10"/>
      <color theme="0" tint="-0.14999847407452621"/>
      <name val="Calibri"/>
      <family val="2"/>
    </font>
    <font>
      <sz val="9"/>
      <color theme="0" tint="-0.14999847407452621"/>
      <name val="Calibri"/>
      <family val="2"/>
    </font>
    <font>
      <b/>
      <sz val="28"/>
      <color theme="4" tint="-0.249977111117893"/>
      <name val="Wingdings"/>
      <charset val="2"/>
    </font>
    <font>
      <b/>
      <sz val="72"/>
      <color theme="4" tint="-0.249977111117893"/>
      <name val="Calibri"/>
      <family val="2"/>
    </font>
    <font>
      <b/>
      <sz val="72"/>
      <color rgb="FF0070C0"/>
      <name val="Calibri"/>
      <family val="2"/>
    </font>
    <font>
      <b/>
      <sz val="28"/>
      <color rgb="FF0070C0"/>
      <name val="Wingdings"/>
      <charset val="2"/>
    </font>
    <font>
      <b/>
      <sz val="10"/>
      <color rgb="FFFF0000"/>
      <name val="Calibri"/>
      <family val="2"/>
    </font>
    <font>
      <b/>
      <sz val="14"/>
      <color rgb="FFFF0000"/>
      <name val="Calibri"/>
      <family val="2"/>
    </font>
    <font>
      <sz val="11"/>
      <name val="Cascadia Mono"/>
      <family val="3"/>
    </font>
    <font>
      <sz val="11"/>
      <name val="Arial"/>
      <family val="2"/>
    </font>
    <font>
      <b/>
      <sz val="12"/>
      <color theme="1"/>
      <name val="Calibri"/>
      <family val="2"/>
    </font>
    <font>
      <b/>
      <sz val="10"/>
      <color theme="3"/>
      <name val="Calibri"/>
      <family val="2"/>
    </font>
    <font>
      <b/>
      <sz val="22"/>
      <color theme="1"/>
      <name val="Montserrat"/>
      <scheme val="major"/>
    </font>
    <font>
      <sz val="10"/>
      <color theme="1"/>
      <name val="Montserrat"/>
      <scheme val="major"/>
    </font>
    <font>
      <sz val="14"/>
      <color theme="1" tint="0.499984740745262"/>
      <name val="Montserrat"/>
      <scheme val="major"/>
    </font>
    <font>
      <sz val="10"/>
      <name val="Montserrat"/>
      <scheme val="major"/>
    </font>
    <font>
      <b/>
      <sz val="10"/>
      <color theme="1"/>
      <name val="Montserrat"/>
      <scheme val="major"/>
    </font>
    <font>
      <b/>
      <sz val="14"/>
      <color rgb="FF706D84"/>
      <name val="Montserrat"/>
      <scheme val="major"/>
    </font>
    <font>
      <b/>
      <sz val="20"/>
      <color theme="1"/>
      <name val="Montserrat"/>
      <scheme val="major"/>
    </font>
    <font>
      <b/>
      <sz val="12"/>
      <color rgb="FFFF0000"/>
      <name val="Montserrat"/>
      <scheme val="major"/>
    </font>
    <font>
      <b/>
      <sz val="28"/>
      <name val="Montserrat"/>
      <scheme val="major"/>
    </font>
    <font>
      <sz val="10"/>
      <color theme="0"/>
      <name val="Montserrat"/>
      <scheme val="major"/>
    </font>
    <font>
      <b/>
      <sz val="16"/>
      <color theme="1"/>
      <name val="Montserrat"/>
      <scheme val="major"/>
    </font>
    <font>
      <sz val="11"/>
      <name val="Montserrat"/>
      <scheme val="major"/>
    </font>
    <font>
      <b/>
      <sz val="16"/>
      <name val="Montserrat"/>
      <scheme val="major"/>
    </font>
    <font>
      <b/>
      <i/>
      <sz val="16"/>
      <name val="Montserrat"/>
      <scheme val="major"/>
    </font>
    <font>
      <b/>
      <sz val="14"/>
      <color theme="1"/>
      <name val="Montserrat"/>
      <scheme val="major"/>
    </font>
    <font>
      <sz val="10"/>
      <color theme="4"/>
      <name val="Montserrat"/>
      <scheme val="major"/>
    </font>
    <font>
      <b/>
      <sz val="11"/>
      <color theme="0"/>
      <name val="Montserrat"/>
      <scheme val="major"/>
    </font>
    <font>
      <b/>
      <sz val="11"/>
      <color theme="1"/>
      <name val="Montserrat"/>
      <scheme val="major"/>
    </font>
    <font>
      <b/>
      <sz val="14"/>
      <name val="Montserrat"/>
      <scheme val="major"/>
    </font>
    <font>
      <sz val="14"/>
      <color theme="1"/>
      <name val="Montserrat"/>
      <scheme val="major"/>
    </font>
    <font>
      <b/>
      <sz val="12"/>
      <name val="Montserrat"/>
      <scheme val="major"/>
    </font>
    <font>
      <sz val="12"/>
      <name val="Montserrat"/>
      <scheme val="major"/>
    </font>
    <font>
      <sz val="22"/>
      <color theme="1"/>
      <name val="Montserrat"/>
      <scheme val="major"/>
    </font>
    <font>
      <sz val="11"/>
      <color theme="1"/>
      <name val="Montserrat"/>
      <scheme val="major"/>
    </font>
    <font>
      <sz val="11"/>
      <color theme="0"/>
      <name val="Montserrat"/>
      <scheme val="major"/>
    </font>
    <font>
      <i/>
      <sz val="11"/>
      <color theme="1"/>
      <name val="Montserrat"/>
      <scheme val="major"/>
    </font>
    <font>
      <b/>
      <i/>
      <sz val="12"/>
      <color rgb="FFFF0000"/>
      <name val="Montserrat"/>
      <scheme val="major"/>
    </font>
    <font>
      <i/>
      <sz val="11"/>
      <color theme="0"/>
      <name val="Montserrat"/>
      <scheme val="major"/>
    </font>
    <font>
      <sz val="14"/>
      <color theme="4"/>
      <name val="Montserrat"/>
      <scheme val="major"/>
    </font>
    <font>
      <b/>
      <sz val="14"/>
      <color theme="0"/>
      <name val="Montserrat"/>
      <scheme val="major"/>
    </font>
    <font>
      <sz val="16"/>
      <color theme="1"/>
      <name val="Montserrat"/>
      <scheme val="major"/>
    </font>
    <font>
      <sz val="15"/>
      <color theme="1"/>
      <name val="Montserrat"/>
      <scheme val="major"/>
    </font>
    <font>
      <sz val="18"/>
      <color theme="1"/>
      <name val="Montserrat"/>
      <scheme val="major"/>
    </font>
    <font>
      <b/>
      <sz val="28"/>
      <color theme="0"/>
      <name val="Montserrat"/>
      <scheme val="major"/>
    </font>
    <font>
      <b/>
      <i/>
      <sz val="16"/>
      <color theme="1"/>
      <name val="Montserrat"/>
      <scheme val="major"/>
    </font>
    <font>
      <sz val="14"/>
      <color theme="5"/>
      <name val="Montserrat"/>
      <scheme val="major"/>
    </font>
    <font>
      <sz val="14"/>
      <name val="Montserrat"/>
      <scheme val="major"/>
    </font>
    <font>
      <i/>
      <sz val="14"/>
      <color theme="1"/>
      <name val="Montserrat"/>
      <scheme val="major"/>
    </font>
    <font>
      <b/>
      <sz val="14"/>
      <color rgb="FFFF0000"/>
      <name val="Montserrat"/>
      <scheme val="major"/>
    </font>
    <font>
      <b/>
      <i/>
      <sz val="14"/>
      <color theme="0"/>
      <name val="Montserrat"/>
      <scheme val="major"/>
    </font>
    <font>
      <b/>
      <i/>
      <sz val="11"/>
      <color theme="0"/>
      <name val="Montserrat"/>
      <scheme val="major"/>
    </font>
    <font>
      <i/>
      <sz val="18"/>
      <color theme="1"/>
      <name val="Montserrat"/>
      <scheme val="major"/>
    </font>
    <font>
      <b/>
      <sz val="10"/>
      <color rgb="FFFF0000"/>
      <name val="Montserrat"/>
      <scheme val="major"/>
    </font>
    <font>
      <b/>
      <i/>
      <sz val="18"/>
      <name val="Montserrat"/>
      <scheme val="major"/>
    </font>
    <font>
      <b/>
      <sz val="11"/>
      <name val="Montserrat"/>
      <scheme val="major"/>
    </font>
    <font>
      <b/>
      <sz val="20"/>
      <name val="Montserrat"/>
      <scheme val="major"/>
    </font>
    <font>
      <sz val="11"/>
      <color theme="6"/>
      <name val="Montserrat"/>
      <scheme val="major"/>
    </font>
    <font>
      <sz val="12"/>
      <color theme="1"/>
      <name val="Montserrat"/>
      <scheme val="major"/>
    </font>
    <font>
      <b/>
      <sz val="11"/>
      <color rgb="FFFF0000"/>
      <name val="Montserrat"/>
      <scheme val="major"/>
    </font>
    <font>
      <sz val="28"/>
      <color theme="1"/>
      <name val="Montserrat"/>
      <scheme val="major"/>
    </font>
    <font>
      <b/>
      <sz val="12"/>
      <color theme="0"/>
      <name val="Montserrat"/>
      <scheme val="major"/>
    </font>
    <font>
      <b/>
      <sz val="11"/>
      <color theme="7"/>
      <name val="Montserrat"/>
      <scheme val="major"/>
    </font>
    <font>
      <i/>
      <sz val="10"/>
      <color theme="1"/>
      <name val="Montserrat"/>
      <scheme val="major"/>
    </font>
    <font>
      <i/>
      <sz val="9"/>
      <color theme="1"/>
      <name val="Montserrat"/>
      <scheme val="major"/>
    </font>
    <font>
      <sz val="9"/>
      <color theme="1"/>
      <name val="Montserrat"/>
      <scheme val="major"/>
    </font>
    <font>
      <i/>
      <sz val="10"/>
      <color rgb="FFBFBFBF"/>
      <name val="Montserrat"/>
      <scheme val="major"/>
    </font>
    <font>
      <u/>
      <sz val="12"/>
      <name val="Montserrat"/>
      <scheme val="major"/>
    </font>
    <font>
      <b/>
      <sz val="14"/>
      <color theme="0"/>
      <name val="Calibri"/>
      <family val="2"/>
    </font>
    <font>
      <i/>
      <sz val="12"/>
      <color theme="1"/>
      <name val="Montserrat"/>
      <scheme val="major"/>
    </font>
  </fonts>
  <fills count="22">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rgb="FFA6A6A6"/>
        <bgColor indexed="64"/>
      </patternFill>
    </fill>
    <fill>
      <patternFill patternType="solid">
        <fgColor theme="4"/>
        <bgColor indexed="64"/>
      </patternFill>
    </fill>
    <fill>
      <patternFill patternType="solid">
        <fgColor theme="6"/>
        <bgColor indexed="64"/>
      </patternFill>
    </fill>
    <fill>
      <patternFill patternType="solid">
        <fgColor theme="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CDF2FA"/>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4" tint="0.59999389629810485"/>
        <bgColor indexed="64"/>
      </patternFill>
    </fill>
    <fill>
      <patternFill patternType="solid">
        <fgColor rgb="FFAFE028"/>
        <bgColor indexed="64"/>
      </patternFill>
    </fill>
    <fill>
      <patternFill patternType="solid">
        <fgColor rgb="FF16B4D8"/>
        <bgColor indexed="64"/>
      </patternFill>
    </fill>
    <fill>
      <patternFill patternType="solid">
        <fgColor rgb="FFEEF9D2"/>
        <bgColor indexed="64"/>
      </patternFill>
    </fill>
    <fill>
      <patternFill patternType="solid">
        <fgColor theme="1" tint="0.79998168889431442"/>
        <bgColor indexed="64"/>
      </patternFill>
    </fill>
  </fills>
  <borders count="29">
    <border>
      <left/>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theme="0"/>
      </right>
      <top/>
      <bottom/>
      <diagonal/>
    </border>
  </borders>
  <cellStyleXfs count="1">
    <xf numFmtId="0" fontId="0" fillId="0" borderId="0"/>
  </cellStyleXfs>
  <cellXfs count="486">
    <xf numFmtId="0" fontId="0" fillId="0" borderId="0" xfId="0"/>
    <xf numFmtId="0" fontId="1" fillId="2" borderId="0" xfId="0" applyFont="1" applyFill="1"/>
    <xf numFmtId="0" fontId="1" fillId="0" borderId="0" xfId="0" applyFont="1"/>
    <xf numFmtId="0" fontId="4" fillId="2" borderId="0" xfId="0" applyFont="1" applyFill="1" applyAlignment="1">
      <alignment vertical="top" wrapText="1"/>
    </xf>
    <xf numFmtId="0" fontId="7" fillId="2" borderId="0" xfId="0" applyFont="1" applyFill="1"/>
    <xf numFmtId="0" fontId="8" fillId="2" borderId="0" xfId="0" applyFont="1" applyFill="1"/>
    <xf numFmtId="0" fontId="1" fillId="2" borderId="2" xfId="0" applyFont="1" applyFill="1" applyBorder="1"/>
    <xf numFmtId="0" fontId="3" fillId="0" borderId="0" xfId="0" applyFont="1" applyAlignment="1">
      <alignment vertical="center"/>
    </xf>
    <xf numFmtId="0" fontId="1" fillId="0" borderId="0" xfId="0" applyFont="1" applyAlignment="1">
      <alignment vertical="center"/>
    </xf>
    <xf numFmtId="0" fontId="4" fillId="0" borderId="0" xfId="0" applyFont="1" applyAlignment="1">
      <alignment vertical="center"/>
    </xf>
    <xf numFmtId="0" fontId="4" fillId="0" borderId="0" xfId="0" applyFont="1"/>
    <xf numFmtId="0" fontId="11" fillId="0" borderId="0" xfId="0" applyFont="1"/>
    <xf numFmtId="0" fontId="9" fillId="0" borderId="0" xfId="0" applyFont="1" applyAlignment="1">
      <alignment vertical="center"/>
    </xf>
    <xf numFmtId="0" fontId="14" fillId="0" borderId="0" xfId="0" applyFont="1" applyAlignment="1">
      <alignment vertical="center"/>
    </xf>
    <xf numFmtId="0" fontId="11" fillId="0" borderId="0" xfId="0" applyFont="1" applyAlignment="1">
      <alignment vertical="center"/>
    </xf>
    <xf numFmtId="0" fontId="10" fillId="0" borderId="0" xfId="0" applyFont="1" applyAlignment="1">
      <alignment vertical="center"/>
    </xf>
    <xf numFmtId="0" fontId="2" fillId="0" borderId="0" xfId="0" applyFont="1" applyAlignment="1">
      <alignment vertical="center"/>
    </xf>
    <xf numFmtId="0" fontId="0" fillId="2" borderId="0" xfId="0" applyFill="1"/>
    <xf numFmtId="0" fontId="0" fillId="2" borderId="8" xfId="0" applyFill="1" applyBorder="1"/>
    <xf numFmtId="0" fontId="0" fillId="2" borderId="2" xfId="0" applyFill="1" applyBorder="1"/>
    <xf numFmtId="0" fontId="0" fillId="2" borderId="4" xfId="0" applyFill="1" applyBorder="1"/>
    <xf numFmtId="0" fontId="0" fillId="2" borderId="7" xfId="0" applyFill="1" applyBorder="1"/>
    <xf numFmtId="0" fontId="20" fillId="2" borderId="0" xfId="0" applyFont="1" applyFill="1"/>
    <xf numFmtId="0" fontId="0" fillId="7" borderId="0" xfId="0" applyFill="1"/>
    <xf numFmtId="0" fontId="0" fillId="3" borderId="0" xfId="0" applyFill="1"/>
    <xf numFmtId="0" fontId="0" fillId="9" borderId="0" xfId="0" applyFill="1"/>
    <xf numFmtId="0" fontId="0" fillId="10" borderId="0" xfId="0" applyFill="1"/>
    <xf numFmtId="0" fontId="0" fillId="8" borderId="0" xfId="0" applyFill="1"/>
    <xf numFmtId="0" fontId="0" fillId="11" borderId="0" xfId="0" applyFill="1"/>
    <xf numFmtId="0" fontId="21" fillId="2" borderId="0" xfId="0" applyFont="1" applyFill="1"/>
    <xf numFmtId="0" fontId="21" fillId="2" borderId="2" xfId="0" applyFont="1" applyFill="1" applyBorder="1"/>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22" fillId="2" borderId="0" xfId="0" applyFont="1" applyFill="1"/>
    <xf numFmtId="0" fontId="18" fillId="2" borderId="2" xfId="0" applyFont="1" applyFill="1" applyBorder="1"/>
    <xf numFmtId="0" fontId="0" fillId="2" borderId="19" xfId="0" applyFill="1" applyBorder="1"/>
    <xf numFmtId="0" fontId="0" fillId="2" borderId="20" xfId="0" applyFill="1" applyBorder="1"/>
    <xf numFmtId="0" fontId="21" fillId="14" borderId="0" xfId="0" applyFont="1" applyFill="1"/>
    <xf numFmtId="0" fontId="17" fillId="15" borderId="0" xfId="0" applyFont="1" applyFill="1"/>
    <xf numFmtId="0" fontId="23" fillId="2" borderId="0" xfId="0" applyFont="1" applyFill="1"/>
    <xf numFmtId="0" fontId="23" fillId="2" borderId="3" xfId="0" applyFont="1" applyFill="1" applyBorder="1"/>
    <xf numFmtId="0" fontId="24" fillId="2" borderId="0" xfId="0" applyFont="1" applyFill="1"/>
    <xf numFmtId="0" fontId="23" fillId="2" borderId="20" xfId="0" applyFont="1" applyFill="1" applyBorder="1"/>
    <xf numFmtId="0" fontId="23" fillId="2" borderId="21" xfId="0" applyFont="1" applyFill="1" applyBorder="1"/>
    <xf numFmtId="0" fontId="23" fillId="2" borderId="1" xfId="0" applyFont="1" applyFill="1" applyBorder="1"/>
    <xf numFmtId="0" fontId="23" fillId="2" borderId="5" xfId="0" applyFont="1" applyFill="1" applyBorder="1"/>
    <xf numFmtId="0" fontId="23" fillId="2" borderId="7" xfId="0" applyFont="1" applyFill="1" applyBorder="1"/>
    <xf numFmtId="0" fontId="23" fillId="0" borderId="0" xfId="0" applyFont="1"/>
    <xf numFmtId="0" fontId="0" fillId="16" borderId="0" xfId="0" applyFill="1"/>
    <xf numFmtId="0" fontId="20" fillId="2" borderId="7" xfId="0" applyFont="1" applyFill="1" applyBorder="1"/>
    <xf numFmtId="0" fontId="20" fillId="2" borderId="8" xfId="0" applyFont="1" applyFill="1" applyBorder="1"/>
    <xf numFmtId="0" fontId="0" fillId="2" borderId="18" xfId="0" applyFill="1" applyBorder="1" applyAlignment="1">
      <alignment horizontal="center" vertical="center"/>
    </xf>
    <xf numFmtId="0" fontId="18" fillId="2" borderId="9" xfId="0" applyFont="1" applyFill="1" applyBorder="1"/>
    <xf numFmtId="0" fontId="23" fillId="2" borderId="8" xfId="0" applyFont="1" applyFill="1" applyBorder="1"/>
    <xf numFmtId="0" fontId="22" fillId="2" borderId="2" xfId="0" applyFont="1" applyFill="1" applyBorder="1"/>
    <xf numFmtId="0" fontId="0" fillId="0" borderId="2" xfId="0" applyBorder="1"/>
    <xf numFmtId="0" fontId="19" fillId="2" borderId="2" xfId="0" applyFont="1" applyFill="1" applyBorder="1"/>
    <xf numFmtId="0" fontId="0" fillId="17" borderId="18" xfId="0" applyFill="1" applyBorder="1"/>
    <xf numFmtId="0" fontId="0" fillId="17" borderId="8" xfId="0" applyFill="1" applyBorder="1"/>
    <xf numFmtId="0" fontId="23" fillId="17" borderId="1" xfId="0" applyFont="1" applyFill="1" applyBorder="1"/>
    <xf numFmtId="0" fontId="24" fillId="14" borderId="0" xfId="0" applyFont="1" applyFill="1"/>
    <xf numFmtId="0" fontId="23" fillId="14" borderId="0" xfId="0" applyFont="1" applyFill="1"/>
    <xf numFmtId="0" fontId="23" fillId="14" borderId="3" xfId="0" applyFont="1" applyFill="1" applyBorder="1"/>
    <xf numFmtId="0" fontId="23" fillId="16" borderId="0" xfId="0" applyFont="1" applyFill="1" applyAlignment="1">
      <alignment horizontal="right"/>
    </xf>
    <xf numFmtId="0" fontId="23" fillId="16" borderId="0" xfId="0" applyFont="1" applyFill="1"/>
    <xf numFmtId="0" fontId="23" fillId="16" borderId="3" xfId="0" applyFont="1" applyFill="1" applyBorder="1"/>
    <xf numFmtId="0" fontId="23" fillId="2" borderId="0" xfId="0" applyFont="1" applyFill="1" applyAlignment="1">
      <alignment horizontal="right" vertical="center"/>
    </xf>
    <xf numFmtId="0" fontId="23" fillId="2" borderId="0" xfId="0" applyFont="1" applyFill="1" applyAlignment="1">
      <alignment vertical="center"/>
    </xf>
    <xf numFmtId="0" fontId="23" fillId="2" borderId="3" xfId="0" applyFont="1" applyFill="1" applyBorder="1" applyAlignment="1">
      <alignment vertical="center"/>
    </xf>
    <xf numFmtId="0" fontId="16" fillId="2" borderId="2" xfId="0" applyFont="1" applyFill="1" applyBorder="1" applyAlignment="1">
      <alignment vertical="center" wrapText="1"/>
    </xf>
    <xf numFmtId="0" fontId="23" fillId="15" borderId="0" xfId="0" applyFont="1" applyFill="1" applyAlignment="1">
      <alignment horizontal="right" vertical="center"/>
    </xf>
    <xf numFmtId="0" fontId="23" fillId="15" borderId="0" xfId="0" applyFont="1" applyFill="1" applyAlignment="1">
      <alignment vertical="center"/>
    </xf>
    <xf numFmtId="0" fontId="23" fillId="15" borderId="3" xfId="0" applyFont="1" applyFill="1" applyBorder="1" applyAlignment="1">
      <alignment vertical="center"/>
    </xf>
    <xf numFmtId="0" fontId="25" fillId="14" borderId="2" xfId="0" applyFont="1" applyFill="1" applyBorder="1"/>
    <xf numFmtId="0" fontId="25" fillId="15" borderId="2" xfId="0" applyFont="1" applyFill="1" applyBorder="1"/>
    <xf numFmtId="0" fontId="25" fillId="16" borderId="2" xfId="0" applyFont="1" applyFill="1" applyBorder="1"/>
    <xf numFmtId="0" fontId="3" fillId="0" borderId="0" xfId="0" applyFont="1" applyAlignment="1">
      <alignment horizontal="center" vertical="center"/>
    </xf>
    <xf numFmtId="0" fontId="27" fillId="2" borderId="8" xfId="0" applyFont="1" applyFill="1" applyBorder="1"/>
    <xf numFmtId="0" fontId="27" fillId="2" borderId="1" xfId="0" applyFont="1" applyFill="1" applyBorder="1"/>
    <xf numFmtId="0" fontId="27" fillId="2" borderId="0" xfId="0" applyFont="1" applyFill="1"/>
    <xf numFmtId="0" fontId="27" fillId="2" borderId="3" xfId="0" applyFont="1" applyFill="1" applyBorder="1"/>
    <xf numFmtId="0" fontId="28" fillId="2" borderId="0" xfId="0" applyFont="1" applyFill="1"/>
    <xf numFmtId="0" fontId="29" fillId="2" borderId="0" xfId="0" applyFont="1" applyFill="1"/>
    <xf numFmtId="0" fontId="28" fillId="14" borderId="0" xfId="0" applyFont="1" applyFill="1"/>
    <xf numFmtId="0" fontId="29" fillId="14" borderId="0" xfId="0" applyFont="1" applyFill="1"/>
    <xf numFmtId="0" fontId="27" fillId="14" borderId="3" xfId="0" applyFont="1" applyFill="1" applyBorder="1"/>
    <xf numFmtId="0" fontId="27" fillId="2" borderId="3" xfId="0" applyFont="1" applyFill="1" applyBorder="1" applyAlignment="1">
      <alignment vertical="center"/>
    </xf>
    <xf numFmtId="0" fontId="5" fillId="15" borderId="0" xfId="0" applyFont="1" applyFill="1"/>
    <xf numFmtId="0" fontId="27" fillId="15" borderId="0" xfId="0" applyFont="1" applyFill="1" applyAlignment="1">
      <alignment horizontal="right"/>
    </xf>
    <xf numFmtId="0" fontId="27" fillId="15" borderId="3" xfId="0" applyFont="1" applyFill="1" applyBorder="1"/>
    <xf numFmtId="0" fontId="1" fillId="16" borderId="0" xfId="0" applyFont="1" applyFill="1"/>
    <xf numFmtId="0" fontId="27" fillId="16" borderId="0" xfId="0" applyFont="1" applyFill="1" applyAlignment="1">
      <alignment horizontal="right"/>
    </xf>
    <xf numFmtId="0" fontId="27" fillId="16" borderId="3" xfId="0" applyFont="1" applyFill="1" applyBorder="1"/>
    <xf numFmtId="0" fontId="1" fillId="0" borderId="2" xfId="0" applyFont="1" applyBorder="1"/>
    <xf numFmtId="0" fontId="1" fillId="2" borderId="19" xfId="0" applyFont="1" applyFill="1" applyBorder="1"/>
    <xf numFmtId="0" fontId="1" fillId="2" borderId="20" xfId="0" applyFont="1" applyFill="1" applyBorder="1"/>
    <xf numFmtId="0" fontId="27" fillId="2" borderId="20" xfId="0" applyFont="1" applyFill="1" applyBorder="1"/>
    <xf numFmtId="0" fontId="27" fillId="2" borderId="21" xfId="0" applyFont="1" applyFill="1" applyBorder="1"/>
    <xf numFmtId="0" fontId="1" fillId="2" borderId="7" xfId="0" applyFont="1" applyFill="1" applyBorder="1"/>
    <xf numFmtId="0" fontId="27" fillId="2" borderId="5" xfId="0" applyFont="1" applyFill="1" applyBorder="1"/>
    <xf numFmtId="0" fontId="1" fillId="2" borderId="4" xfId="0" applyFont="1" applyFill="1" applyBorder="1"/>
    <xf numFmtId="0" fontId="27" fillId="2" borderId="7" xfId="0" applyFont="1" applyFill="1" applyBorder="1"/>
    <xf numFmtId="0" fontId="11" fillId="0" borderId="0" xfId="0" applyFont="1" applyAlignment="1">
      <alignment horizontal="fill" vertical="center"/>
    </xf>
    <xf numFmtId="0" fontId="1" fillId="21" borderId="22" xfId="0" applyFont="1" applyFill="1" applyBorder="1"/>
    <xf numFmtId="0" fontId="1" fillId="7" borderId="22" xfId="0" applyFont="1" applyFill="1" applyBorder="1"/>
    <xf numFmtId="0" fontId="1" fillId="3" borderId="22" xfId="0" applyFont="1" applyFill="1" applyBorder="1"/>
    <xf numFmtId="0" fontId="1" fillId="7" borderId="23" xfId="0" applyFont="1" applyFill="1" applyBorder="1"/>
    <xf numFmtId="0" fontId="1" fillId="3" borderId="23" xfId="0" applyFont="1" applyFill="1" applyBorder="1"/>
    <xf numFmtId="0" fontId="1" fillId="9" borderId="22" xfId="0" applyFont="1" applyFill="1" applyBorder="1"/>
    <xf numFmtId="0" fontId="1" fillId="10" borderId="22" xfId="0" applyFont="1" applyFill="1" applyBorder="1"/>
    <xf numFmtId="0" fontId="1" fillId="8" borderId="22" xfId="0" applyFont="1" applyFill="1" applyBorder="1"/>
    <xf numFmtId="0" fontId="1" fillId="19" borderId="22" xfId="0" applyFont="1" applyFill="1" applyBorder="1"/>
    <xf numFmtId="0" fontId="1" fillId="11" borderId="22" xfId="0" applyFont="1" applyFill="1" applyBorder="1"/>
    <xf numFmtId="0" fontId="30" fillId="2" borderId="9" xfId="0" applyFont="1" applyFill="1" applyBorder="1" applyAlignment="1">
      <alignment horizontal="center" vertical="center"/>
    </xf>
    <xf numFmtId="0" fontId="32" fillId="2" borderId="2" xfId="0" applyFont="1" applyFill="1" applyBorder="1" applyAlignment="1">
      <alignment horizontal="center" vertical="center" wrapText="1"/>
    </xf>
    <xf numFmtId="0" fontId="33" fillId="2" borderId="9" xfId="0" applyFont="1" applyFill="1" applyBorder="1" applyAlignment="1">
      <alignment horizontal="center" vertical="center"/>
    </xf>
    <xf numFmtId="0" fontId="9" fillId="0" borderId="0" xfId="0" applyFont="1" applyAlignment="1">
      <alignment vertical="center" wrapText="1"/>
    </xf>
    <xf numFmtId="0" fontId="36" fillId="0" borderId="0" xfId="0" applyFont="1"/>
    <xf numFmtId="0" fontId="37" fillId="0" borderId="0" xfId="0" applyFont="1"/>
    <xf numFmtId="0" fontId="1" fillId="0" borderId="16" xfId="0" applyFont="1" applyBorder="1" applyAlignment="1">
      <alignment vertical="center"/>
    </xf>
    <xf numFmtId="0" fontId="0" fillId="0" borderId="16" xfId="0" applyBorder="1"/>
    <xf numFmtId="0" fontId="9" fillId="0" borderId="16" xfId="0" applyFont="1" applyBorder="1" applyAlignment="1">
      <alignment vertical="center"/>
    </xf>
    <xf numFmtId="0" fontId="11" fillId="0" borderId="16" xfId="0" applyFont="1" applyBorder="1" applyAlignment="1">
      <alignment vertical="center"/>
    </xf>
    <xf numFmtId="0" fontId="4" fillId="0" borderId="16" xfId="0" applyFont="1" applyBorder="1" applyAlignment="1">
      <alignment vertical="center"/>
    </xf>
    <xf numFmtId="0" fontId="3" fillId="0" borderId="16" xfId="0" applyFont="1" applyBorder="1" applyAlignment="1">
      <alignment vertical="center"/>
    </xf>
    <xf numFmtId="0" fontId="1" fillId="3" borderId="16" xfId="0" applyFont="1" applyFill="1" applyBorder="1" applyAlignment="1">
      <alignment vertical="center"/>
    </xf>
    <xf numFmtId="0" fontId="0" fillId="3" borderId="16" xfId="0" applyFill="1" applyBorder="1"/>
    <xf numFmtId="0" fontId="0" fillId="3" borderId="16" xfId="0" applyFill="1" applyBorder="1" applyAlignment="1">
      <alignment wrapText="1"/>
    </xf>
    <xf numFmtId="0" fontId="12" fillId="0" borderId="16" xfId="0" applyFont="1" applyBorder="1" applyAlignment="1">
      <alignment vertical="center"/>
    </xf>
    <xf numFmtId="0" fontId="38" fillId="0" borderId="16" xfId="0" applyFont="1" applyBorder="1" applyAlignment="1">
      <alignment vertical="center"/>
    </xf>
    <xf numFmtId="0" fontId="31" fillId="2" borderId="2" xfId="0" applyFont="1" applyFill="1" applyBorder="1" applyAlignment="1">
      <alignment horizontal="left" vertical="center" wrapText="1"/>
    </xf>
    <xf numFmtId="0" fontId="31" fillId="2" borderId="2" xfId="0" applyFont="1" applyFill="1" applyBorder="1" applyAlignment="1">
      <alignment horizontal="left" vertical="center"/>
    </xf>
    <xf numFmtId="0" fontId="35" fillId="2" borderId="0" xfId="0" applyFont="1" applyFill="1" applyAlignment="1">
      <alignment horizontal="left" vertical="center"/>
    </xf>
    <xf numFmtId="0" fontId="11" fillId="0" borderId="24" xfId="0" applyFont="1" applyBorder="1" applyAlignment="1">
      <alignment horizontal="left" vertical="center"/>
    </xf>
    <xf numFmtId="0" fontId="11" fillId="0" borderId="24" xfId="0" applyFont="1" applyBorder="1" applyAlignment="1">
      <alignment horizontal="center" vertical="center" wrapText="1"/>
    </xf>
    <xf numFmtId="0" fontId="11" fillId="0" borderId="24" xfId="0" applyFont="1" applyBorder="1" applyAlignment="1">
      <alignment horizontal="left" vertical="center" wrapText="1"/>
    </xf>
    <xf numFmtId="0" fontId="11" fillId="0" borderId="24" xfId="0" applyFont="1" applyBorder="1" applyAlignment="1">
      <alignment vertical="center"/>
    </xf>
    <xf numFmtId="0" fontId="11" fillId="0" borderId="24" xfId="0" applyFont="1" applyBorder="1" applyAlignment="1">
      <alignment horizontal="fill" vertical="center"/>
    </xf>
    <xf numFmtId="0" fontId="11" fillId="0" borderId="0" xfId="0" applyFont="1" applyAlignment="1">
      <alignment horizontal="left" vertical="center"/>
    </xf>
    <xf numFmtId="0" fontId="11" fillId="0" borderId="0" xfId="0" applyFont="1" applyAlignment="1">
      <alignment horizontal="center" vertical="center" wrapText="1"/>
    </xf>
    <xf numFmtId="0" fontId="11" fillId="0" borderId="0" xfId="0" applyFont="1" applyAlignment="1">
      <alignment horizontal="left" vertical="center" wrapText="1"/>
    </xf>
    <xf numFmtId="14" fontId="9" fillId="0" borderId="0" xfId="0" applyNumberFormat="1" applyFont="1" applyAlignment="1">
      <alignment vertical="center"/>
    </xf>
    <xf numFmtId="14" fontId="11" fillId="0" borderId="0" xfId="0" applyNumberFormat="1" applyFont="1" applyAlignment="1">
      <alignment vertical="center"/>
    </xf>
    <xf numFmtId="0" fontId="15" fillId="0" borderId="0" xfId="0" applyFont="1" applyAlignment="1">
      <alignment vertical="center"/>
    </xf>
    <xf numFmtId="0" fontId="39" fillId="0" borderId="0" xfId="0" applyFont="1" applyAlignment="1">
      <alignment vertical="center"/>
    </xf>
    <xf numFmtId="0" fontId="34" fillId="0" borderId="0" xfId="0" applyFont="1" applyAlignment="1">
      <alignment vertical="center"/>
    </xf>
    <xf numFmtId="0" fontId="41" fillId="2" borderId="0" xfId="0" applyFont="1" applyFill="1"/>
    <xf numFmtId="0" fontId="42" fillId="2" borderId="0" xfId="0" applyFont="1" applyFill="1"/>
    <xf numFmtId="0" fontId="41" fillId="2" borderId="7" xfId="0" applyFont="1" applyFill="1" applyBorder="1" applyAlignment="1">
      <alignment wrapText="1"/>
    </xf>
    <xf numFmtId="0" fontId="45" fillId="2" borderId="0" xfId="0" applyFont="1" applyFill="1"/>
    <xf numFmtId="0" fontId="41" fillId="2" borderId="0" xfId="0" applyFont="1" applyFill="1" applyAlignment="1">
      <alignment vertical="top"/>
    </xf>
    <xf numFmtId="0" fontId="46" fillId="2" borderId="0" xfId="0" applyFont="1" applyFill="1"/>
    <xf numFmtId="0" fontId="43" fillId="2" borderId="16" xfId="0" applyFont="1" applyFill="1" applyBorder="1"/>
    <xf numFmtId="0" fontId="47" fillId="2" borderId="0" xfId="0" applyFont="1" applyFill="1"/>
    <xf numFmtId="0" fontId="41" fillId="2" borderId="12" xfId="0" applyFont="1" applyFill="1" applyBorder="1"/>
    <xf numFmtId="0" fontId="49" fillId="7" borderId="0" xfId="0" applyFont="1" applyFill="1"/>
    <xf numFmtId="0" fontId="41" fillId="18" borderId="0" xfId="0" applyFont="1" applyFill="1"/>
    <xf numFmtId="0" fontId="41" fillId="6" borderId="0" xfId="0" applyFont="1" applyFill="1"/>
    <xf numFmtId="0" fontId="50" fillId="7" borderId="0" xfId="0" applyFont="1" applyFill="1"/>
    <xf numFmtId="0" fontId="53" fillId="2" borderId="0" xfId="0" applyFont="1" applyFill="1"/>
    <xf numFmtId="0" fontId="51" fillId="2" borderId="0" xfId="0" applyFont="1" applyFill="1" applyAlignment="1">
      <alignment vertical="center" wrapText="1"/>
    </xf>
    <xf numFmtId="0" fontId="54" fillId="7" borderId="9" xfId="0" applyFont="1" applyFill="1" applyBorder="1" applyAlignment="1">
      <alignment vertical="center" wrapText="1"/>
    </xf>
    <xf numFmtId="0" fontId="55" fillId="7" borderId="9" xfId="0" applyFont="1" applyFill="1" applyBorder="1" applyAlignment="1">
      <alignment vertical="center"/>
    </xf>
    <xf numFmtId="0" fontId="54" fillId="7" borderId="8" xfId="0" applyFont="1" applyFill="1" applyBorder="1" applyAlignment="1">
      <alignment horizontal="left" vertical="center"/>
    </xf>
    <xf numFmtId="0" fontId="54" fillId="18" borderId="9" xfId="0" applyFont="1" applyFill="1" applyBorder="1" applyAlignment="1">
      <alignment vertical="center" wrapText="1"/>
    </xf>
    <xf numFmtId="0" fontId="56" fillId="2" borderId="2" xfId="0" applyFont="1" applyFill="1" applyBorder="1" applyAlignment="1">
      <alignment vertical="center" wrapText="1"/>
    </xf>
    <xf numFmtId="0" fontId="55" fillId="7" borderId="9" xfId="0" applyFont="1" applyFill="1" applyBorder="1" applyAlignment="1">
      <alignment horizontal="left" vertical="center"/>
    </xf>
    <xf numFmtId="0" fontId="58" fillId="3" borderId="8" xfId="0" applyFont="1" applyFill="1" applyBorder="1" applyAlignment="1">
      <alignment horizontal="left" wrapText="1"/>
    </xf>
    <xf numFmtId="0" fontId="54" fillId="20" borderId="9" xfId="0" applyFont="1" applyFill="1" applyBorder="1" applyAlignment="1">
      <alignment horizontal="left" wrapText="1"/>
    </xf>
    <xf numFmtId="0" fontId="57" fillId="2" borderId="2" xfId="0" applyFont="1" applyFill="1" applyBorder="1" applyAlignment="1">
      <alignment horizontal="left" wrapText="1"/>
    </xf>
    <xf numFmtId="0" fontId="54" fillId="4" borderId="8" xfId="0" applyFont="1" applyFill="1" applyBorder="1" applyAlignment="1">
      <alignment horizontal="left" wrapText="1"/>
    </xf>
    <xf numFmtId="0" fontId="56" fillId="2" borderId="2" xfId="0" applyFont="1" applyFill="1" applyBorder="1" applyAlignment="1">
      <alignment horizontal="left" wrapText="1"/>
    </xf>
    <xf numFmtId="0" fontId="57" fillId="2" borderId="0" xfId="0" applyFont="1" applyFill="1" applyAlignment="1">
      <alignment horizontal="left" wrapText="1"/>
    </xf>
    <xf numFmtId="0" fontId="60" fillId="3" borderId="0" xfId="0" applyFont="1" applyFill="1" applyAlignment="1">
      <alignment horizontal="center"/>
    </xf>
    <xf numFmtId="0" fontId="61" fillId="3" borderId="3" xfId="0" applyFont="1" applyFill="1" applyBorder="1" applyAlignment="1">
      <alignment vertical="top" wrapText="1"/>
    </xf>
    <xf numFmtId="0" fontId="59" fillId="20" borderId="2" xfId="0" applyFont="1" applyFill="1" applyBorder="1" applyAlignment="1">
      <alignment vertical="center" wrapText="1"/>
    </xf>
    <xf numFmtId="0" fontId="62" fillId="4" borderId="2" xfId="0" applyFont="1" applyFill="1" applyBorder="1" applyAlignment="1" applyProtection="1">
      <alignment vertical="center"/>
      <protection locked="0"/>
      <extLst>
        <ext xmlns:xfpb="http://schemas.microsoft.com/office/spreadsheetml/2022/featurepropertybag" uri="{C7286773-470A-42A8-94C5-96B5CB345126}">
          <xfpb:xfComplement i="0"/>
        </ext>
      </extLst>
    </xf>
    <xf numFmtId="0" fontId="59" fillId="4" borderId="0" xfId="0" applyFont="1" applyFill="1" applyAlignment="1">
      <alignment vertical="center" wrapText="1"/>
    </xf>
    <xf numFmtId="0" fontId="50" fillId="2" borderId="2" xfId="0" applyFont="1" applyFill="1" applyBorder="1" applyAlignment="1">
      <alignment horizontal="center" vertical="center" wrapText="1"/>
    </xf>
    <xf numFmtId="0" fontId="41" fillId="3" borderId="2" xfId="0" applyFont="1" applyFill="1" applyBorder="1"/>
    <xf numFmtId="0" fontId="51" fillId="3" borderId="3" xfId="0" applyFont="1" applyFill="1" applyBorder="1" applyAlignment="1">
      <alignment vertical="top" wrapText="1"/>
    </xf>
    <xf numFmtId="0" fontId="63" fillId="2" borderId="2" xfId="0" applyFont="1" applyFill="1" applyBorder="1" applyAlignment="1">
      <alignment vertical="center" wrapText="1"/>
    </xf>
    <xf numFmtId="0" fontId="64" fillId="2" borderId="2" xfId="0" applyFont="1" applyFill="1" applyBorder="1" applyAlignment="1">
      <alignment vertical="center" wrapText="1"/>
    </xf>
    <xf numFmtId="0" fontId="65" fillId="3" borderId="0" xfId="0" applyFont="1" applyFill="1" applyAlignment="1">
      <alignment vertical="top" wrapText="1"/>
    </xf>
    <xf numFmtId="0" fontId="41" fillId="2" borderId="2" xfId="0" applyFont="1" applyFill="1" applyBorder="1"/>
    <xf numFmtId="0" fontId="59" fillId="2" borderId="0" xfId="0" applyFont="1" applyFill="1"/>
    <xf numFmtId="0" fontId="63" fillId="2" borderId="0" xfId="0" applyFont="1" applyFill="1" applyAlignment="1">
      <alignment vertical="center" wrapText="1"/>
    </xf>
    <xf numFmtId="0" fontId="57" fillId="3" borderId="0" xfId="0" applyFont="1" applyFill="1" applyAlignment="1">
      <alignment horizontal="left" vertical="top" wrapText="1"/>
    </xf>
    <xf numFmtId="0" fontId="41" fillId="4" borderId="2" xfId="0" applyFont="1" applyFill="1" applyBorder="1"/>
    <xf numFmtId="0" fontId="54" fillId="20" borderId="2" xfId="0" applyFont="1" applyFill="1" applyBorder="1" applyAlignment="1">
      <alignment horizontal="left" wrapText="1"/>
    </xf>
    <xf numFmtId="0" fontId="54" fillId="4" borderId="0" xfId="0" applyFont="1" applyFill="1" applyAlignment="1">
      <alignment horizontal="left" wrapText="1"/>
    </xf>
    <xf numFmtId="0" fontId="41" fillId="3" borderId="4" xfId="0" applyFont="1" applyFill="1" applyBorder="1"/>
    <xf numFmtId="0" fontId="57" fillId="3" borderId="7" xfId="0" applyFont="1" applyFill="1" applyBorder="1" applyAlignment="1">
      <alignment horizontal="left" vertical="top" wrapText="1"/>
    </xf>
    <xf numFmtId="0" fontId="59" fillId="20" borderId="4" xfId="0" applyFont="1" applyFill="1" applyBorder="1" applyAlignment="1">
      <alignment vertical="center" wrapText="1"/>
    </xf>
    <xf numFmtId="0" fontId="41" fillId="4" borderId="4" xfId="0" applyFont="1" applyFill="1" applyBorder="1"/>
    <xf numFmtId="0" fontId="59" fillId="4" borderId="7" xfId="0" applyFont="1" applyFill="1" applyBorder="1" applyAlignment="1">
      <alignment vertical="center" wrapText="1"/>
    </xf>
    <xf numFmtId="0" fontId="41" fillId="2" borderId="4" xfId="0" applyFont="1" applyFill="1" applyBorder="1"/>
    <xf numFmtId="0" fontId="59" fillId="2" borderId="7" xfId="0" applyFont="1" applyFill="1" applyBorder="1"/>
    <xf numFmtId="0" fontId="41" fillId="7" borderId="9" xfId="0" applyFont="1" applyFill="1" applyBorder="1"/>
    <xf numFmtId="0" fontId="54" fillId="7" borderId="1" xfId="0" applyFont="1" applyFill="1" applyBorder="1" applyAlignment="1">
      <alignment horizontal="left" vertical="center" wrapText="1"/>
    </xf>
    <xf numFmtId="0" fontId="65" fillId="2" borderId="0" xfId="0" applyFont="1" applyFill="1" applyAlignment="1" applyProtection="1">
      <alignment vertical="center" wrapText="1"/>
      <protection locked="0"/>
    </xf>
    <xf numFmtId="0" fontId="67" fillId="2" borderId="0" xfId="0" applyFont="1" applyFill="1" applyAlignment="1" applyProtection="1">
      <alignment vertical="center" wrapText="1"/>
      <protection locked="0"/>
    </xf>
    <xf numFmtId="0" fontId="41" fillId="0" borderId="8" xfId="0" applyFont="1" applyBorder="1"/>
    <xf numFmtId="0" fontId="57" fillId="0" borderId="8" xfId="0" applyFont="1" applyBorder="1" applyAlignment="1">
      <alignment horizontal="left" vertical="center" wrapText="1"/>
    </xf>
    <xf numFmtId="0" fontId="65" fillId="0" borderId="8" xfId="0" applyFont="1" applyBorder="1" applyAlignment="1" applyProtection="1">
      <alignment horizontal="left" vertical="center" wrapText="1"/>
      <protection locked="0"/>
    </xf>
    <xf numFmtId="0" fontId="65" fillId="0" borderId="0" xfId="0" applyFont="1" applyAlignment="1" applyProtection="1">
      <alignment vertical="center" wrapText="1"/>
      <protection locked="0"/>
    </xf>
    <xf numFmtId="0" fontId="67" fillId="0" borderId="0" xfId="0" applyFont="1" applyAlignment="1" applyProtection="1">
      <alignment vertical="center" wrapText="1"/>
      <protection locked="0"/>
    </xf>
    <xf numFmtId="0" fontId="65" fillId="0" borderId="13" xfId="0" applyFont="1" applyBorder="1" applyAlignment="1" applyProtection="1">
      <alignment horizontal="left" vertical="center" wrapText="1"/>
      <protection locked="0"/>
    </xf>
    <xf numFmtId="0" fontId="68" fillId="7" borderId="9" xfId="0" applyFont="1" applyFill="1" applyBorder="1" applyAlignment="1">
      <alignment vertical="center"/>
    </xf>
    <xf numFmtId="0" fontId="69" fillId="2" borderId="2" xfId="0" applyFont="1" applyFill="1" applyBorder="1" applyAlignment="1">
      <alignment vertical="center" wrapText="1"/>
    </xf>
    <xf numFmtId="0" fontId="68" fillId="7" borderId="9" xfId="0" applyFont="1" applyFill="1" applyBorder="1" applyAlignment="1">
      <alignment horizontal="left" vertical="center"/>
    </xf>
    <xf numFmtId="0" fontId="68" fillId="7" borderId="6" xfId="0" applyFont="1" applyFill="1" applyBorder="1" applyAlignment="1">
      <alignment horizontal="left" vertical="center"/>
    </xf>
    <xf numFmtId="0" fontId="58" fillId="3" borderId="8" xfId="0" applyFont="1" applyFill="1" applyBorder="1" applyAlignment="1">
      <alignment horizontal="center" vertical="center"/>
    </xf>
    <xf numFmtId="0" fontId="58" fillId="3" borderId="8" xfId="0" applyFont="1" applyFill="1" applyBorder="1" applyAlignment="1">
      <alignment horizontal="left" vertical="center" wrapText="1"/>
    </xf>
    <xf numFmtId="0" fontId="59" fillId="20" borderId="9" xfId="0" applyFont="1" applyFill="1" applyBorder="1" applyAlignment="1">
      <alignment vertical="center" wrapText="1"/>
    </xf>
    <xf numFmtId="0" fontId="62" fillId="4" borderId="9" xfId="0" applyFont="1" applyFill="1" applyBorder="1" applyAlignment="1" applyProtection="1">
      <alignment vertical="center"/>
      <protection locked="0"/>
      <extLst>
        <ext xmlns:xfpb="http://schemas.microsoft.com/office/spreadsheetml/2022/featurepropertybag" uri="{C7286773-470A-42A8-94C5-96B5CB345126}">
          <xfpb:xfComplement i="0"/>
        </ext>
      </extLst>
    </xf>
    <xf numFmtId="0" fontId="59" fillId="4" borderId="8" xfId="0" applyFont="1" applyFill="1" applyBorder="1" applyAlignment="1">
      <alignment vertical="center" wrapText="1"/>
    </xf>
    <xf numFmtId="0" fontId="43" fillId="3" borderId="2" xfId="0" applyFont="1" applyFill="1" applyBorder="1"/>
    <xf numFmtId="0" fontId="65" fillId="3" borderId="0" xfId="0" applyFont="1" applyFill="1" applyAlignment="1">
      <alignment horizontal="left" vertical="top" wrapText="1"/>
    </xf>
    <xf numFmtId="0" fontId="65" fillId="3" borderId="7" xfId="0" applyFont="1" applyFill="1" applyBorder="1" applyAlignment="1">
      <alignment horizontal="left" vertical="top" wrapText="1"/>
    </xf>
    <xf numFmtId="0" fontId="41" fillId="4" borderId="9" xfId="0" applyFont="1" applyFill="1" applyBorder="1"/>
    <xf numFmtId="0" fontId="41" fillId="3" borderId="0" xfId="0" applyFont="1" applyFill="1"/>
    <xf numFmtId="0" fontId="59" fillId="20" borderId="2" xfId="0" applyFont="1" applyFill="1" applyBorder="1" applyAlignment="1">
      <alignment vertical="top" wrapText="1"/>
    </xf>
    <xf numFmtId="0" fontId="63" fillId="2" borderId="2" xfId="0" applyFont="1" applyFill="1" applyBorder="1" applyAlignment="1">
      <alignment vertical="top" wrapText="1"/>
    </xf>
    <xf numFmtId="0" fontId="41" fillId="3" borderId="7" xfId="0" applyFont="1" applyFill="1" applyBorder="1"/>
    <xf numFmtId="0" fontId="59" fillId="20" borderId="4" xfId="0" applyFont="1" applyFill="1" applyBorder="1" applyAlignment="1">
      <alignment vertical="top" wrapText="1"/>
    </xf>
    <xf numFmtId="0" fontId="54" fillId="4" borderId="1" xfId="0" applyFont="1" applyFill="1" applyBorder="1" applyAlignment="1">
      <alignment horizontal="left" wrapText="1"/>
    </xf>
    <xf numFmtId="0" fontId="59" fillId="4" borderId="3" xfId="0" applyFont="1" applyFill="1" applyBorder="1" applyAlignment="1">
      <alignment vertical="center" wrapText="1"/>
    </xf>
    <xf numFmtId="0" fontId="50" fillId="2" borderId="0" xfId="0" applyFont="1" applyFill="1" applyAlignment="1">
      <alignment horizontal="center" vertical="center" wrapText="1"/>
    </xf>
    <xf numFmtId="0" fontId="54" fillId="4" borderId="3" xfId="0" applyFont="1" applyFill="1" applyBorder="1" applyAlignment="1">
      <alignment horizontal="left" wrapText="1"/>
    </xf>
    <xf numFmtId="0" fontId="59" fillId="4" borderId="5" xfId="0" applyFont="1" applyFill="1" applyBorder="1" applyAlignment="1">
      <alignment vertical="center" wrapText="1"/>
    </xf>
    <xf numFmtId="0" fontId="53" fillId="3" borderId="8" xfId="0" applyFont="1" applyFill="1" applyBorder="1"/>
    <xf numFmtId="0" fontId="52" fillId="3" borderId="8" xfId="0" applyFont="1" applyFill="1" applyBorder="1"/>
    <xf numFmtId="0" fontId="53" fillId="3" borderId="1" xfId="0" applyFont="1" applyFill="1" applyBorder="1"/>
    <xf numFmtId="0" fontId="53" fillId="0" borderId="2" xfId="0" applyFont="1" applyBorder="1"/>
    <xf numFmtId="0" fontId="53" fillId="0" borderId="0" xfId="0" applyFont="1"/>
    <xf numFmtId="0" fontId="51" fillId="3" borderId="0" xfId="0" applyFont="1" applyFill="1" applyAlignment="1">
      <alignment vertical="center" wrapText="1"/>
    </xf>
    <xf numFmtId="0" fontId="65" fillId="0" borderId="2" xfId="0" applyFont="1" applyBorder="1" applyAlignment="1" applyProtection="1">
      <alignment vertical="center" wrapText="1"/>
      <protection locked="0"/>
    </xf>
    <xf numFmtId="0" fontId="51" fillId="3" borderId="7" xfId="0" applyFont="1" applyFill="1" applyBorder="1" applyAlignment="1">
      <alignment vertical="center" wrapText="1"/>
    </xf>
    <xf numFmtId="0" fontId="70" fillId="2" borderId="0" xfId="0" applyFont="1" applyFill="1"/>
    <xf numFmtId="0" fontId="63" fillId="2" borderId="0" xfId="0" applyFont="1" applyFill="1" applyAlignment="1">
      <alignment vertical="top" wrapText="1"/>
    </xf>
    <xf numFmtId="0" fontId="71" fillId="2" borderId="0" xfId="0" applyFont="1" applyFill="1"/>
    <xf numFmtId="0" fontId="40" fillId="2" borderId="0" xfId="0" applyFont="1" applyFill="1"/>
    <xf numFmtId="0" fontId="40" fillId="2" borderId="28" xfId="0" applyFont="1" applyFill="1" applyBorder="1"/>
    <xf numFmtId="0" fontId="72" fillId="2" borderId="0" xfId="0" applyFont="1" applyFill="1" applyAlignment="1">
      <alignment vertical="top"/>
    </xf>
    <xf numFmtId="0" fontId="50" fillId="3" borderId="0" xfId="0" applyFont="1" applyFill="1"/>
    <xf numFmtId="0" fontId="41" fillId="0" borderId="0" xfId="0" applyFont="1"/>
    <xf numFmtId="0" fontId="51" fillId="0" borderId="0" xfId="0" applyFont="1" applyAlignment="1">
      <alignment vertical="center" wrapText="1"/>
    </xf>
    <xf numFmtId="0" fontId="69" fillId="0" borderId="14" xfId="0" applyFont="1" applyBorder="1" applyAlignment="1">
      <alignment horizontal="left" vertical="center" wrapText="1"/>
    </xf>
    <xf numFmtId="0" fontId="59" fillId="6" borderId="18" xfId="0" applyFont="1" applyFill="1" applyBorder="1"/>
    <xf numFmtId="0" fontId="54" fillId="5" borderId="0" xfId="0" applyFont="1" applyFill="1" applyAlignment="1">
      <alignment horizontal="left" vertical="center" wrapText="1"/>
    </xf>
    <xf numFmtId="0" fontId="59" fillId="2" borderId="0" xfId="0" applyFont="1" applyFill="1" applyAlignment="1">
      <alignment horizontal="left" vertical="center"/>
    </xf>
    <xf numFmtId="0" fontId="59" fillId="10" borderId="9" xfId="0" applyFont="1" applyFill="1" applyBorder="1" applyAlignment="1">
      <alignment vertical="center" wrapText="1"/>
    </xf>
    <xf numFmtId="0" fontId="59" fillId="4" borderId="1" xfId="0" applyFont="1" applyFill="1" applyBorder="1" applyAlignment="1">
      <alignment vertical="center" wrapText="1"/>
    </xf>
    <xf numFmtId="0" fontId="59" fillId="0" borderId="3" xfId="0" applyFont="1" applyBorder="1" applyAlignment="1">
      <alignment vertical="center" wrapText="1"/>
    </xf>
    <xf numFmtId="0" fontId="59" fillId="6" borderId="14" xfId="0" applyFont="1" applyFill="1" applyBorder="1"/>
    <xf numFmtId="0" fontId="59" fillId="2" borderId="0" xfId="0" applyFont="1" applyFill="1" applyAlignment="1">
      <alignment vertical="center" wrapText="1"/>
    </xf>
    <xf numFmtId="0" fontId="76" fillId="10" borderId="2" xfId="0" applyFont="1" applyFill="1" applyBorder="1"/>
    <xf numFmtId="0" fontId="76" fillId="10" borderId="0" xfId="0" applyFont="1" applyFill="1" applyAlignment="1">
      <alignment vertical="top" wrapText="1"/>
    </xf>
    <xf numFmtId="0" fontId="59" fillId="10" borderId="2" xfId="0" applyFont="1" applyFill="1" applyBorder="1" applyAlignment="1">
      <alignment vertical="center" wrapText="1"/>
    </xf>
    <xf numFmtId="0" fontId="54" fillId="2" borderId="0" xfId="0" applyFont="1" applyFill="1"/>
    <xf numFmtId="0" fontId="59" fillId="10" borderId="2" xfId="0" applyFont="1" applyFill="1" applyBorder="1"/>
    <xf numFmtId="0" fontId="77" fillId="10" borderId="0" xfId="0" applyFont="1" applyFill="1" applyAlignment="1">
      <alignment vertical="top" wrapText="1"/>
    </xf>
    <xf numFmtId="0" fontId="59" fillId="10" borderId="2" xfId="0" applyFont="1" applyFill="1" applyBorder="1" applyAlignment="1">
      <alignment wrapText="1"/>
    </xf>
    <xf numFmtId="0" fontId="59" fillId="4" borderId="2" xfId="0" applyFont="1" applyFill="1" applyBorder="1"/>
    <xf numFmtId="0" fontId="78" fillId="0" borderId="0" xfId="0" applyFont="1" applyAlignment="1">
      <alignment vertical="center" wrapText="1"/>
    </xf>
    <xf numFmtId="0" fontId="59" fillId="9" borderId="6" xfId="0" applyFont="1" applyFill="1" applyBorder="1"/>
    <xf numFmtId="0" fontId="79" fillId="9" borderId="10" xfId="0" applyFont="1" applyFill="1" applyBorder="1" applyAlignment="1">
      <alignment horizontal="left" vertical="center" wrapText="1"/>
    </xf>
    <xf numFmtId="0" fontId="77" fillId="2" borderId="6" xfId="0" applyFont="1" applyFill="1" applyBorder="1" applyAlignment="1" applyProtection="1">
      <alignment vertical="center"/>
      <protection locked="0"/>
    </xf>
    <xf numFmtId="0" fontId="77" fillId="2" borderId="13" xfId="0" applyFont="1" applyFill="1" applyBorder="1" applyAlignment="1" applyProtection="1">
      <alignment vertical="center" wrapText="1"/>
      <protection locked="0"/>
    </xf>
    <xf numFmtId="0" fontId="77" fillId="2" borderId="10" xfId="0" applyFont="1" applyFill="1" applyBorder="1" applyAlignment="1" applyProtection="1">
      <alignment vertical="center" wrapText="1"/>
      <protection locked="0"/>
    </xf>
    <xf numFmtId="0" fontId="77" fillId="0" borderId="3" xfId="0" applyFont="1" applyBorder="1" applyAlignment="1" applyProtection="1">
      <alignment vertical="center" wrapText="1"/>
      <protection locked="0"/>
    </xf>
    <xf numFmtId="0" fontId="59" fillId="5" borderId="10" xfId="0" applyFont="1" applyFill="1" applyBorder="1" applyAlignment="1">
      <alignment wrapText="1"/>
    </xf>
    <xf numFmtId="0" fontId="41" fillId="0" borderId="13" xfId="0" applyFont="1" applyBorder="1"/>
    <xf numFmtId="0" fontId="80" fillId="0" borderId="13" xfId="0" applyFont="1" applyBorder="1" applyAlignment="1">
      <alignment horizontal="left" vertical="center" wrapText="1"/>
    </xf>
    <xf numFmtId="0" fontId="65" fillId="0" borderId="13" xfId="0" applyFont="1" applyBorder="1" applyAlignment="1" applyProtection="1">
      <alignment vertical="center"/>
      <protection locked="0"/>
    </xf>
    <xf numFmtId="0" fontId="65" fillId="0" borderId="13" xfId="0" applyFont="1" applyBorder="1" applyAlignment="1" applyProtection="1">
      <alignment vertical="center" wrapText="1"/>
      <protection locked="0"/>
    </xf>
    <xf numFmtId="0" fontId="81" fillId="0" borderId="13" xfId="0" applyFont="1" applyBorder="1" applyAlignment="1" applyProtection="1">
      <alignment vertical="center" wrapText="1"/>
      <protection locked="0"/>
    </xf>
    <xf numFmtId="0" fontId="65" fillId="0" borderId="3" xfId="0" applyFont="1" applyBorder="1" applyAlignment="1" applyProtection="1">
      <alignment vertical="center" wrapText="1"/>
      <protection locked="0"/>
    </xf>
    <xf numFmtId="0" fontId="41" fillId="6" borderId="14" xfId="0" applyFont="1" applyFill="1" applyBorder="1"/>
    <xf numFmtId="0" fontId="41" fillId="5" borderId="0" xfId="0" applyFont="1" applyFill="1" applyAlignment="1">
      <alignment wrapText="1"/>
    </xf>
    <xf numFmtId="0" fontId="76" fillId="10" borderId="0" xfId="0" applyFont="1" applyFill="1" applyAlignment="1">
      <alignment horizontal="left" vertical="top" wrapText="1"/>
    </xf>
    <xf numFmtId="0" fontId="77" fillId="10" borderId="0" xfId="0" applyFont="1" applyFill="1" applyAlignment="1">
      <alignment horizontal="left" vertical="top" wrapText="1"/>
    </xf>
    <xf numFmtId="0" fontId="59" fillId="10" borderId="2" xfId="0" applyFont="1" applyFill="1" applyBorder="1" applyAlignment="1">
      <alignment vertical="top" wrapText="1"/>
    </xf>
    <xf numFmtId="0" fontId="72" fillId="4" borderId="2" xfId="0" applyFont="1" applyFill="1" applyBorder="1"/>
    <xf numFmtId="0" fontId="41" fillId="9" borderId="4" xfId="0" applyFont="1" applyFill="1" applyBorder="1"/>
    <xf numFmtId="0" fontId="80" fillId="9" borderId="7" xfId="0" applyFont="1" applyFill="1" applyBorder="1" applyAlignment="1">
      <alignment horizontal="left" vertical="center" wrapText="1"/>
    </xf>
    <xf numFmtId="0" fontId="41" fillId="6" borderId="3" xfId="0" applyFont="1" applyFill="1" applyBorder="1"/>
    <xf numFmtId="0" fontId="41" fillId="5" borderId="10" xfId="0" applyFont="1" applyFill="1" applyBorder="1" applyAlignment="1">
      <alignment wrapText="1"/>
    </xf>
    <xf numFmtId="0" fontId="41" fillId="5" borderId="8" xfId="0" applyFont="1" applyFill="1" applyBorder="1" applyAlignment="1">
      <alignment wrapText="1"/>
    </xf>
    <xf numFmtId="0" fontId="63" fillId="2" borderId="8" xfId="0" applyFont="1" applyFill="1" applyBorder="1" applyAlignment="1">
      <alignment vertical="center" wrapText="1"/>
    </xf>
    <xf numFmtId="0" fontId="59" fillId="10" borderId="0" xfId="0" applyFont="1" applyFill="1"/>
    <xf numFmtId="0" fontId="78" fillId="0" borderId="14" xfId="0" applyFont="1" applyBorder="1" applyAlignment="1">
      <alignment vertical="center" wrapText="1"/>
    </xf>
    <xf numFmtId="0" fontId="59" fillId="6" borderId="3" xfId="0" applyFont="1" applyFill="1" applyBorder="1"/>
    <xf numFmtId="0" fontId="54" fillId="10" borderId="0" xfId="0" applyFont="1" applyFill="1" applyAlignment="1">
      <alignment horizontal="left" vertical="top" wrapText="1"/>
    </xf>
    <xf numFmtId="0" fontId="59" fillId="0" borderId="0" xfId="0" applyFont="1" applyAlignment="1">
      <alignment vertical="center" wrapText="1"/>
    </xf>
    <xf numFmtId="0" fontId="78" fillId="4" borderId="3" xfId="0" applyFont="1" applyFill="1" applyBorder="1" applyAlignment="1">
      <alignment vertical="center" wrapText="1"/>
    </xf>
    <xf numFmtId="0" fontId="59" fillId="2" borderId="0" xfId="0" applyFont="1" applyFill="1" applyAlignment="1">
      <alignment vertical="top" wrapText="1"/>
    </xf>
    <xf numFmtId="0" fontId="41" fillId="2" borderId="0" xfId="0" applyFont="1" applyFill="1" applyAlignment="1">
      <alignment wrapText="1"/>
    </xf>
    <xf numFmtId="0" fontId="41" fillId="9" borderId="6" xfId="0" applyFont="1" applyFill="1" applyBorder="1"/>
    <xf numFmtId="0" fontId="56" fillId="9" borderId="10" xfId="0" applyFont="1" applyFill="1" applyBorder="1" applyAlignment="1">
      <alignment horizontal="left" vertical="center" wrapText="1"/>
    </xf>
    <xf numFmtId="0" fontId="65" fillId="0" borderId="3" xfId="0" applyFont="1" applyBorder="1" applyAlignment="1" applyProtection="1">
      <alignment vertical="center"/>
      <protection locked="0"/>
    </xf>
    <xf numFmtId="0" fontId="56" fillId="0" borderId="13" xfId="0" applyFont="1" applyBorder="1" applyAlignment="1">
      <alignment horizontal="left" vertical="center" wrapText="1"/>
    </xf>
    <xf numFmtId="0" fontId="81" fillId="0" borderId="13" xfId="0" applyFont="1" applyBorder="1" applyAlignment="1" applyProtection="1">
      <alignment vertical="center"/>
      <protection locked="0"/>
    </xf>
    <xf numFmtId="0" fontId="65" fillId="0" borderId="0" xfId="0" applyFont="1" applyAlignment="1" applyProtection="1">
      <alignment vertical="center"/>
      <protection locked="0"/>
    </xf>
    <xf numFmtId="0" fontId="53" fillId="10" borderId="0" xfId="0" applyFont="1" applyFill="1"/>
    <xf numFmtId="0" fontId="52" fillId="10" borderId="0" xfId="0" applyFont="1" applyFill="1"/>
    <xf numFmtId="0" fontId="83" fillId="10" borderId="0" xfId="0" applyFont="1" applyFill="1"/>
    <xf numFmtId="0" fontId="53" fillId="10" borderId="3" xfId="0" applyFont="1" applyFill="1" applyBorder="1"/>
    <xf numFmtId="0" fontId="51" fillId="10" borderId="0" xfId="0" applyFont="1" applyFill="1" applyAlignment="1">
      <alignment vertical="center" wrapText="1"/>
    </xf>
    <xf numFmtId="0" fontId="53" fillId="10" borderId="9" xfId="0" applyFont="1" applyFill="1" applyBorder="1"/>
    <xf numFmtId="0" fontId="53" fillId="10" borderId="8" xfId="0" applyFont="1" applyFill="1" applyBorder="1"/>
    <xf numFmtId="0" fontId="83" fillId="10" borderId="8" xfId="0" applyFont="1" applyFill="1" applyBorder="1"/>
    <xf numFmtId="0" fontId="53" fillId="10" borderId="1" xfId="0" applyFont="1" applyFill="1" applyBorder="1"/>
    <xf numFmtId="0" fontId="53" fillId="13" borderId="0" xfId="0" applyFont="1" applyFill="1"/>
    <xf numFmtId="0" fontId="51" fillId="10" borderId="7" xfId="0" applyFont="1" applyFill="1" applyBorder="1" applyAlignment="1">
      <alignment vertical="center" wrapText="1"/>
    </xf>
    <xf numFmtId="0" fontId="65" fillId="0" borderId="5" xfId="0" applyFont="1" applyBorder="1" applyAlignment="1" applyProtection="1">
      <alignment vertical="center"/>
      <protection locked="0"/>
    </xf>
    <xf numFmtId="0" fontId="41" fillId="6" borderId="15" xfId="0" applyFont="1" applyFill="1" applyBorder="1"/>
    <xf numFmtId="0" fontId="51" fillId="13" borderId="7" xfId="0" applyFont="1" applyFill="1" applyBorder="1" applyAlignment="1">
      <alignment vertical="center" wrapText="1"/>
    </xf>
    <xf numFmtId="0" fontId="72" fillId="2" borderId="0" xfId="0" applyFont="1" applyFill="1"/>
    <xf numFmtId="0" fontId="40" fillId="2" borderId="0" xfId="0" applyFont="1" applyFill="1" applyAlignment="1">
      <alignment vertical="top"/>
    </xf>
    <xf numFmtId="0" fontId="40" fillId="2" borderId="28" xfId="0" applyFont="1" applyFill="1" applyBorder="1" applyAlignment="1">
      <alignment vertical="top"/>
    </xf>
    <xf numFmtId="0" fontId="41" fillId="2" borderId="11" xfId="0" applyFont="1" applyFill="1" applyBorder="1"/>
    <xf numFmtId="0" fontId="41" fillId="6" borderId="7" xfId="0" applyFont="1" applyFill="1" applyBorder="1"/>
    <xf numFmtId="0" fontId="58" fillId="8" borderId="9" xfId="0" applyFont="1" applyFill="1" applyBorder="1" applyAlignment="1">
      <alignment horizontal="left" vertical="center" wrapText="1"/>
    </xf>
    <xf numFmtId="0" fontId="58" fillId="8" borderId="8" xfId="0" applyFont="1" applyFill="1" applyBorder="1" applyAlignment="1">
      <alignment horizontal="left" vertical="center"/>
    </xf>
    <xf numFmtId="0" fontId="54" fillId="19" borderId="9" xfId="0" applyFont="1" applyFill="1" applyBorder="1" applyAlignment="1">
      <alignment horizontal="left" vertical="center" wrapText="1"/>
    </xf>
    <xf numFmtId="0" fontId="56" fillId="0" borderId="2" xfId="0" applyFont="1" applyBorder="1" applyAlignment="1">
      <alignment horizontal="left" vertical="center" wrapText="1"/>
    </xf>
    <xf numFmtId="0" fontId="86" fillId="8" borderId="9" xfId="0" applyFont="1" applyFill="1" applyBorder="1" applyAlignment="1">
      <alignment horizontal="left" vertical="center"/>
    </xf>
    <xf numFmtId="0" fontId="63" fillId="2" borderId="0" xfId="0" applyFont="1" applyFill="1" applyAlignment="1">
      <alignment horizontal="left" vertical="center"/>
    </xf>
    <xf numFmtId="0" fontId="59" fillId="12" borderId="9" xfId="0" applyFont="1" applyFill="1" applyBorder="1" applyAlignment="1">
      <alignment vertical="center" wrapText="1"/>
    </xf>
    <xf numFmtId="0" fontId="41" fillId="2" borderId="14" xfId="0" applyFont="1" applyFill="1" applyBorder="1"/>
    <xf numFmtId="0" fontId="59" fillId="2" borderId="1" xfId="0" applyFont="1" applyFill="1" applyBorder="1"/>
    <xf numFmtId="0" fontId="63" fillId="0" borderId="2" xfId="0" applyFont="1" applyBorder="1" applyAlignment="1">
      <alignment vertical="center" wrapText="1"/>
    </xf>
    <xf numFmtId="0" fontId="41" fillId="11" borderId="2" xfId="0" applyFont="1" applyFill="1" applyBorder="1"/>
    <xf numFmtId="0" fontId="87" fillId="11" borderId="0" xfId="0" applyFont="1" applyFill="1" applyAlignment="1">
      <alignment vertical="top" wrapText="1"/>
    </xf>
    <xf numFmtId="0" fontId="59" fillId="12" borderId="2" xfId="0" applyFont="1" applyFill="1" applyBorder="1" applyAlignment="1">
      <alignment vertical="center" wrapText="1"/>
    </xf>
    <xf numFmtId="0" fontId="63" fillId="0" borderId="0" xfId="0" applyFont="1" applyAlignment="1">
      <alignment vertical="center" wrapText="1"/>
    </xf>
    <xf numFmtId="0" fontId="65" fillId="11" borderId="0" xfId="0" applyFont="1" applyFill="1" applyAlignment="1">
      <alignment vertical="top" wrapText="1"/>
    </xf>
    <xf numFmtId="0" fontId="66" fillId="11" borderId="0" xfId="0" applyFont="1" applyFill="1" applyAlignment="1">
      <alignment vertical="top" wrapText="1"/>
    </xf>
    <xf numFmtId="0" fontId="63" fillId="12" borderId="2" xfId="0" applyFont="1" applyFill="1" applyBorder="1" applyAlignment="1">
      <alignment vertical="center" wrapText="1"/>
    </xf>
    <xf numFmtId="0" fontId="57" fillId="11" borderId="0" xfId="0" applyFont="1" applyFill="1" applyAlignment="1">
      <alignment horizontal="left" vertical="top" wrapText="1"/>
    </xf>
    <xf numFmtId="0" fontId="41" fillId="12" borderId="2" xfId="0" applyFont="1" applyFill="1" applyBorder="1" applyAlignment="1">
      <alignment vertical="center" wrapText="1"/>
    </xf>
    <xf numFmtId="0" fontId="41" fillId="11" borderId="4" xfId="0" applyFont="1" applyFill="1" applyBorder="1"/>
    <xf numFmtId="0" fontId="57" fillId="11" borderId="7" xfId="0" applyFont="1" applyFill="1" applyBorder="1" applyAlignment="1">
      <alignment horizontal="left" vertical="top" wrapText="1"/>
    </xf>
    <xf numFmtId="0" fontId="59" fillId="12" borderId="4" xfId="0" applyFont="1" applyFill="1" applyBorder="1" applyAlignment="1">
      <alignment vertical="center" wrapText="1"/>
    </xf>
    <xf numFmtId="0" fontId="63" fillId="12" borderId="4" xfId="0" applyFont="1" applyFill="1" applyBorder="1" applyAlignment="1">
      <alignment vertical="center" wrapText="1"/>
    </xf>
    <xf numFmtId="0" fontId="41" fillId="12" borderId="4" xfId="0" applyFont="1" applyFill="1" applyBorder="1" applyAlignment="1">
      <alignment vertical="center" wrapText="1"/>
    </xf>
    <xf numFmtId="0" fontId="41" fillId="8" borderId="6" xfId="0" applyFont="1" applyFill="1" applyBorder="1"/>
    <xf numFmtId="0" fontId="60" fillId="8" borderId="10" xfId="0" applyFont="1" applyFill="1" applyBorder="1" applyAlignment="1">
      <alignment horizontal="left" vertical="center" wrapText="1"/>
    </xf>
    <xf numFmtId="0" fontId="84" fillId="0" borderId="8" xfId="0" applyFont="1" applyBorder="1" applyAlignment="1">
      <alignment horizontal="left" vertical="center" wrapText="1"/>
    </xf>
    <xf numFmtId="0" fontId="65" fillId="0" borderId="8" xfId="0" applyFont="1" applyBorder="1" applyAlignment="1" applyProtection="1">
      <alignment vertical="center"/>
      <protection locked="0"/>
    </xf>
    <xf numFmtId="0" fontId="58" fillId="8" borderId="25" xfId="0" applyFont="1" applyFill="1" applyBorder="1" applyAlignment="1">
      <alignment horizontal="left" vertical="center" wrapText="1"/>
    </xf>
    <xf numFmtId="0" fontId="86" fillId="8" borderId="6" xfId="0" applyFont="1" applyFill="1" applyBorder="1" applyAlignment="1">
      <alignment horizontal="left" vertical="center"/>
    </xf>
    <xf numFmtId="0" fontId="54" fillId="12" borderId="9" xfId="0" applyFont="1" applyFill="1" applyBorder="1" applyAlignment="1">
      <alignment horizontal="left" wrapText="1"/>
    </xf>
    <xf numFmtId="0" fontId="57" fillId="0" borderId="2" xfId="0" applyFont="1" applyBorder="1" applyAlignment="1">
      <alignment horizontal="left" wrapText="1"/>
    </xf>
    <xf numFmtId="0" fontId="57" fillId="0" borderId="0" xfId="0" applyFont="1" applyAlignment="1">
      <alignment horizontal="left" wrapText="1"/>
    </xf>
    <xf numFmtId="0" fontId="87" fillId="11" borderId="0" xfId="0" applyFont="1" applyFill="1" applyAlignment="1">
      <alignment horizontal="left" vertical="top" wrapText="1"/>
    </xf>
    <xf numFmtId="0" fontId="65" fillId="11" borderId="0" xfId="0" applyFont="1" applyFill="1" applyAlignment="1">
      <alignment horizontal="left" vertical="top" wrapText="1"/>
    </xf>
    <xf numFmtId="0" fontId="54" fillId="12" borderId="2" xfId="0" applyFont="1" applyFill="1" applyBorder="1" applyAlignment="1">
      <alignment horizontal="left" wrapText="1"/>
    </xf>
    <xf numFmtId="0" fontId="41" fillId="2" borderId="7" xfId="0" applyFont="1" applyFill="1" applyBorder="1"/>
    <xf numFmtId="0" fontId="41" fillId="11" borderId="0" xfId="0" applyFont="1" applyFill="1"/>
    <xf numFmtId="0" fontId="59" fillId="2" borderId="3" xfId="0" applyFont="1" applyFill="1" applyBorder="1"/>
    <xf numFmtId="0" fontId="53" fillId="12" borderId="9" xfId="0" applyFont="1" applyFill="1" applyBorder="1"/>
    <xf numFmtId="0" fontId="52" fillId="12" borderId="8" xfId="0" applyFont="1" applyFill="1" applyBorder="1"/>
    <xf numFmtId="0" fontId="53" fillId="12" borderId="8" xfId="0" applyFont="1" applyFill="1" applyBorder="1"/>
    <xf numFmtId="0" fontId="53" fillId="12" borderId="1" xfId="0" applyFont="1" applyFill="1" applyBorder="1"/>
    <xf numFmtId="0" fontId="51" fillId="12" borderId="2" xfId="0" applyFont="1" applyFill="1" applyBorder="1" applyAlignment="1">
      <alignment vertical="center" wrapText="1"/>
    </xf>
    <xf numFmtId="0" fontId="61" fillId="12" borderId="0" xfId="0" applyFont="1" applyFill="1" applyAlignment="1">
      <alignment vertical="center" wrapText="1"/>
    </xf>
    <xf numFmtId="0" fontId="51" fillId="12" borderId="4" xfId="0" applyFont="1" applyFill="1" applyBorder="1" applyAlignment="1">
      <alignment vertical="center" wrapText="1"/>
    </xf>
    <xf numFmtId="0" fontId="61" fillId="12" borderId="7" xfId="0" applyFont="1" applyFill="1" applyBorder="1" applyAlignment="1">
      <alignment vertical="center" wrapText="1"/>
    </xf>
    <xf numFmtId="0" fontId="89" fillId="2" borderId="2" xfId="0" applyFont="1" applyFill="1" applyBorder="1"/>
    <xf numFmtId="0" fontId="44" fillId="2" borderId="2" xfId="0" applyFont="1" applyFill="1" applyBorder="1"/>
    <xf numFmtId="0" fontId="90" fillId="14" borderId="2" xfId="0" applyFont="1" applyFill="1" applyBorder="1"/>
    <xf numFmtId="0" fontId="44" fillId="2" borderId="2" xfId="0" applyFont="1" applyFill="1" applyBorder="1" applyAlignment="1">
      <alignment vertical="center" wrapText="1"/>
    </xf>
    <xf numFmtId="0" fontId="90" fillId="16" borderId="2" xfId="0" applyFont="1" applyFill="1" applyBorder="1"/>
    <xf numFmtId="0" fontId="90" fillId="15" borderId="2" xfId="0" applyFont="1" applyFill="1" applyBorder="1"/>
    <xf numFmtId="0" fontId="63" fillId="2" borderId="2" xfId="0" applyFont="1" applyFill="1" applyBorder="1" applyAlignment="1">
      <alignment horizontal="left" indent="7"/>
    </xf>
    <xf numFmtId="0" fontId="91" fillId="2" borderId="2" xfId="0" applyFont="1" applyFill="1" applyBorder="1" applyAlignment="1">
      <alignment horizontal="right"/>
    </xf>
    <xf numFmtId="0" fontId="63" fillId="2" borderId="0" xfId="0" applyFont="1" applyFill="1"/>
    <xf numFmtId="0" fontId="93" fillId="2" borderId="2" xfId="0" applyFont="1" applyFill="1" applyBorder="1" applyAlignment="1">
      <alignment horizontal="left" indent="7"/>
    </xf>
    <xf numFmtId="0" fontId="92" fillId="2" borderId="0" xfId="0" applyFont="1" applyFill="1"/>
    <xf numFmtId="0" fontId="94" fillId="2" borderId="0" xfId="0" applyFont="1" applyFill="1"/>
    <xf numFmtId="0" fontId="44" fillId="0" borderId="2" xfId="0" applyFont="1" applyBorder="1"/>
    <xf numFmtId="0" fontId="41" fillId="2" borderId="18" xfId="0" applyFont="1" applyFill="1" applyBorder="1"/>
    <xf numFmtId="0" fontId="41" fillId="2" borderId="8" xfId="0" applyFont="1" applyFill="1" applyBorder="1"/>
    <xf numFmtId="0" fontId="94" fillId="2" borderId="1" xfId="0" applyFont="1" applyFill="1" applyBorder="1"/>
    <xf numFmtId="0" fontId="41" fillId="2" borderId="18" xfId="0" applyFont="1" applyFill="1" applyBorder="1" applyAlignment="1">
      <alignment horizontal="center" vertical="center"/>
    </xf>
    <xf numFmtId="0" fontId="41" fillId="2" borderId="14" xfId="0" applyFont="1" applyFill="1" applyBorder="1" applyAlignment="1">
      <alignment horizontal="center" vertical="center"/>
    </xf>
    <xf numFmtId="0" fontId="41" fillId="2" borderId="15" xfId="0" applyFont="1" applyFill="1" applyBorder="1" applyAlignment="1">
      <alignment horizontal="center" vertical="center"/>
    </xf>
    <xf numFmtId="0" fontId="78" fillId="2" borderId="0" xfId="0" applyFont="1" applyFill="1" applyAlignment="1">
      <alignment horizontal="left" vertical="center"/>
    </xf>
    <xf numFmtId="0" fontId="61" fillId="2" borderId="0" xfId="0" applyFont="1" applyFill="1"/>
    <xf numFmtId="0" fontId="59" fillId="2" borderId="8" xfId="0" applyFont="1" applyFill="1" applyBorder="1" applyAlignment="1">
      <alignment vertical="center" wrapText="1"/>
    </xf>
    <xf numFmtId="0" fontId="62" fillId="2" borderId="2" xfId="0" applyFont="1" applyFill="1" applyBorder="1" applyAlignment="1" applyProtection="1">
      <alignment vertical="center"/>
      <protection locked="0"/>
      <extLst>
        <ext xmlns:xfpb="http://schemas.microsoft.com/office/spreadsheetml/2022/featurepropertybag" uri="{C7286773-470A-42A8-94C5-96B5CB345126}">
          <xfpb:xfComplement i="0"/>
        </ext>
      </extLst>
    </xf>
    <xf numFmtId="0" fontId="66" fillId="2" borderId="0" xfId="0" applyFont="1" applyFill="1" applyAlignment="1">
      <alignment vertical="top" wrapText="1"/>
    </xf>
    <xf numFmtId="0" fontId="59" fillId="2" borderId="7" xfId="0" applyFont="1" applyFill="1" applyBorder="1" applyAlignment="1">
      <alignment vertical="center" wrapText="1"/>
    </xf>
    <xf numFmtId="0" fontId="62" fillId="2" borderId="9" xfId="0" applyFont="1" applyFill="1" applyBorder="1" applyAlignment="1" applyProtection="1">
      <alignment vertical="center"/>
      <protection locked="0"/>
      <extLst>
        <ext xmlns:xfpb="http://schemas.microsoft.com/office/spreadsheetml/2022/featurepropertybag" uri="{C7286773-470A-42A8-94C5-96B5CB345126}">
          <xfpb:xfComplement i="0"/>
        </ext>
      </extLst>
    </xf>
    <xf numFmtId="0" fontId="47" fillId="2" borderId="0" xfId="0" applyFont="1" applyFill="1" applyAlignment="1">
      <alignment vertical="center" wrapText="1"/>
    </xf>
    <xf numFmtId="0" fontId="63" fillId="2" borderId="9" xfId="0" applyFont="1" applyFill="1" applyBorder="1" applyAlignment="1">
      <alignment vertical="center" wrapText="1"/>
    </xf>
    <xf numFmtId="0" fontId="59" fillId="2" borderId="7" xfId="0" applyFont="1" applyFill="1" applyBorder="1" applyAlignment="1">
      <alignment vertical="top" wrapText="1"/>
    </xf>
    <xf numFmtId="0" fontId="59" fillId="2" borderId="0" xfId="0" applyFont="1" applyFill="1" applyAlignment="1">
      <alignment wrapText="1"/>
    </xf>
    <xf numFmtId="0" fontId="59" fillId="2" borderId="7" xfId="0" applyFont="1" applyFill="1" applyBorder="1" applyAlignment="1">
      <alignment wrapText="1"/>
    </xf>
    <xf numFmtId="0" fontId="59" fillId="2" borderId="2" xfId="0" applyFont="1" applyFill="1" applyBorder="1"/>
    <xf numFmtId="0" fontId="78" fillId="2" borderId="0" xfId="0" applyFont="1" applyFill="1" applyAlignment="1">
      <alignment wrapText="1"/>
    </xf>
    <xf numFmtId="0" fontId="72" fillId="2" borderId="2" xfId="0" applyFont="1" applyFill="1" applyBorder="1"/>
    <xf numFmtId="0" fontId="59" fillId="2" borderId="1" xfId="0" applyFont="1" applyFill="1" applyBorder="1" applyAlignment="1">
      <alignment vertical="center" wrapText="1"/>
    </xf>
    <xf numFmtId="0" fontId="59" fillId="2" borderId="3" xfId="0" applyFont="1" applyFill="1" applyBorder="1" applyAlignment="1">
      <alignment vertical="center" wrapText="1"/>
    </xf>
    <xf numFmtId="0" fontId="88" fillId="2" borderId="0" xfId="0" applyFont="1" applyFill="1" applyAlignment="1">
      <alignment vertical="center" wrapText="1"/>
    </xf>
    <xf numFmtId="0" fontId="63" fillId="2" borderId="7" xfId="0" applyFont="1" applyFill="1" applyBorder="1" applyAlignment="1">
      <alignment vertical="center" wrapText="1"/>
    </xf>
    <xf numFmtId="0" fontId="41" fillId="2" borderId="9" xfId="0" applyFont="1" applyFill="1" applyBorder="1"/>
    <xf numFmtId="0" fontId="54" fillId="2" borderId="8" xfId="0" applyFont="1" applyFill="1" applyBorder="1" applyAlignment="1">
      <alignment horizontal="left" wrapText="1"/>
    </xf>
    <xf numFmtId="0" fontId="54" fillId="2" borderId="0" xfId="0" applyFont="1" applyFill="1" applyAlignment="1">
      <alignment horizontal="left" wrapText="1"/>
    </xf>
    <xf numFmtId="0" fontId="54" fillId="2" borderId="1" xfId="0" applyFont="1" applyFill="1" applyBorder="1" applyAlignment="1">
      <alignment horizontal="left" wrapText="1"/>
    </xf>
    <xf numFmtId="0" fontId="54" fillId="2" borderId="3" xfId="0" applyFont="1" applyFill="1" applyBorder="1" applyAlignment="1">
      <alignment horizontal="left" wrapText="1"/>
    </xf>
    <xf numFmtId="0" fontId="63" fillId="2" borderId="5" xfId="0" applyFont="1" applyFill="1" applyBorder="1" applyAlignment="1">
      <alignment vertical="center" wrapText="1"/>
    </xf>
    <xf numFmtId="0" fontId="58" fillId="10" borderId="8" xfId="0" applyFont="1" applyFill="1" applyBorder="1" applyAlignment="1">
      <alignment horizontal="center" vertical="center"/>
    </xf>
    <xf numFmtId="0" fontId="58" fillId="10" borderId="8" xfId="0" applyFont="1" applyFill="1" applyBorder="1" applyAlignment="1">
      <alignment horizontal="left" vertical="center" wrapText="1"/>
    </xf>
    <xf numFmtId="0" fontId="58" fillId="10" borderId="0" xfId="0" applyFont="1" applyFill="1" applyAlignment="1">
      <alignment horizontal="left" vertical="center" wrapText="1"/>
    </xf>
    <xf numFmtId="0" fontId="54" fillId="11" borderId="8" xfId="0" applyFont="1" applyFill="1" applyBorder="1" applyAlignment="1">
      <alignment horizontal="center" vertical="center"/>
    </xf>
    <xf numFmtId="0" fontId="54" fillId="11" borderId="8" xfId="0" applyFont="1" applyFill="1" applyBorder="1" applyAlignment="1">
      <alignment horizontal="left" vertical="center" wrapText="1"/>
    </xf>
    <xf numFmtId="0" fontId="54" fillId="11" borderId="0" xfId="0" applyFont="1" applyFill="1" applyAlignment="1">
      <alignment horizontal="left" vertical="center" wrapText="1"/>
    </xf>
    <xf numFmtId="0" fontId="50" fillId="0" borderId="0" xfId="0" applyFont="1" applyAlignment="1">
      <alignment vertical="center" wrapText="1"/>
    </xf>
    <xf numFmtId="0" fontId="54" fillId="7" borderId="10" xfId="0" applyFont="1" applyFill="1" applyBorder="1" applyAlignment="1">
      <alignment horizontal="left" vertical="center"/>
    </xf>
    <xf numFmtId="0" fontId="59" fillId="2" borderId="5" xfId="0" applyFont="1" applyFill="1" applyBorder="1"/>
    <xf numFmtId="0" fontId="65" fillId="2" borderId="2" xfId="0" applyFont="1" applyFill="1" applyBorder="1" applyAlignment="1" applyProtection="1">
      <alignment vertical="center" wrapText="1"/>
      <protection locked="0"/>
    </xf>
    <xf numFmtId="0" fontId="59" fillId="10" borderId="0" xfId="0" applyFont="1" applyFill="1" applyAlignment="1">
      <alignment vertical="center" wrapText="1"/>
    </xf>
    <xf numFmtId="0" fontId="58" fillId="8" borderId="10" xfId="0" applyFont="1" applyFill="1" applyBorder="1" applyAlignment="1">
      <alignment horizontal="left" vertical="center"/>
    </xf>
    <xf numFmtId="0" fontId="63" fillId="2" borderId="3" xfId="0" applyFont="1" applyFill="1" applyBorder="1" applyAlignment="1">
      <alignment vertical="center" wrapText="1"/>
    </xf>
    <xf numFmtId="0" fontId="56" fillId="2" borderId="0" xfId="0" applyFont="1" applyFill="1" applyAlignment="1">
      <alignment horizontal="left" vertical="center"/>
    </xf>
    <xf numFmtId="0" fontId="56" fillId="0" borderId="0" xfId="0" applyFont="1" applyAlignment="1">
      <alignment horizontal="left" vertical="center"/>
    </xf>
    <xf numFmtId="0" fontId="97" fillId="2" borderId="0" xfId="0" applyFont="1" applyFill="1" applyAlignment="1">
      <alignment horizontal="left" vertical="center"/>
    </xf>
    <xf numFmtId="0" fontId="69" fillId="2" borderId="0" xfId="0" applyFont="1" applyFill="1" applyAlignment="1">
      <alignment horizontal="left" vertical="center"/>
    </xf>
    <xf numFmtId="0" fontId="41" fillId="2" borderId="16" xfId="0" applyFont="1" applyFill="1" applyBorder="1" applyAlignment="1" applyProtection="1">
      <alignment wrapText="1"/>
      <protection locked="0"/>
    </xf>
    <xf numFmtId="14" fontId="41" fillId="2" borderId="16" xfId="0" applyNumberFormat="1" applyFont="1" applyFill="1" applyBorder="1" applyAlignment="1" applyProtection="1">
      <alignment wrapText="1"/>
      <protection locked="0"/>
    </xf>
    <xf numFmtId="0" fontId="47" fillId="2" borderId="0" xfId="0" applyFont="1" applyFill="1" applyAlignment="1">
      <alignment wrapText="1"/>
    </xf>
    <xf numFmtId="0" fontId="69" fillId="9" borderId="2" xfId="0" applyFont="1" applyFill="1" applyBorder="1" applyAlignment="1">
      <alignment horizontal="left" vertical="center" wrapText="1"/>
    </xf>
    <xf numFmtId="0" fontId="75" fillId="9" borderId="2" xfId="0" applyFont="1" applyFill="1" applyBorder="1" applyAlignment="1">
      <alignment horizontal="left" vertical="center"/>
    </xf>
    <xf numFmtId="0" fontId="69" fillId="9" borderId="0" xfId="0" applyFont="1" applyFill="1" applyAlignment="1">
      <alignment horizontal="left" vertical="center"/>
    </xf>
    <xf numFmtId="0" fontId="69" fillId="9" borderId="0" xfId="0" applyFont="1" applyFill="1" applyAlignment="1">
      <alignment horizontal="left" vertical="center" wrapText="1"/>
    </xf>
    <xf numFmtId="0" fontId="78" fillId="2" borderId="0" xfId="0" applyFont="1" applyFill="1" applyAlignment="1">
      <alignment vertical="center" wrapText="1"/>
    </xf>
    <xf numFmtId="0" fontId="78" fillId="4" borderId="0" xfId="0" applyFont="1" applyFill="1" applyAlignment="1">
      <alignment vertical="center" wrapText="1"/>
    </xf>
    <xf numFmtId="0" fontId="59" fillId="0" borderId="2" xfId="0" applyFont="1" applyBorder="1"/>
    <xf numFmtId="0" fontId="59" fillId="10" borderId="14" xfId="0" applyFont="1" applyFill="1" applyBorder="1" applyAlignment="1">
      <alignment vertical="center" wrapText="1"/>
    </xf>
    <xf numFmtId="0" fontId="82" fillId="2" borderId="0" xfId="0" applyFont="1" applyFill="1" applyAlignment="1">
      <alignment vertical="center" wrapText="1"/>
    </xf>
    <xf numFmtId="0" fontId="13" fillId="2" borderId="0" xfId="0" applyFont="1" applyFill="1" applyAlignment="1">
      <alignment horizontal="left" vertical="center"/>
    </xf>
    <xf numFmtId="0" fontId="13" fillId="2" borderId="7" xfId="0" applyFont="1" applyFill="1" applyBorder="1" applyAlignment="1">
      <alignment horizontal="left" vertical="center"/>
    </xf>
    <xf numFmtId="0" fontId="98" fillId="2" borderId="6" xfId="0" applyFont="1" applyFill="1" applyBorder="1" applyAlignment="1" applyProtection="1">
      <alignment horizontal="left" vertical="center" wrapText="1"/>
      <protection locked="0"/>
    </xf>
    <xf numFmtId="0" fontId="98" fillId="2" borderId="10" xfId="0" applyFont="1" applyFill="1" applyBorder="1" applyAlignment="1" applyProtection="1">
      <alignment horizontal="left" vertical="center" wrapText="1"/>
      <protection locked="0"/>
    </xf>
    <xf numFmtId="0" fontId="98" fillId="2" borderId="13" xfId="0" applyFont="1" applyFill="1" applyBorder="1" applyAlignment="1" applyProtection="1">
      <alignment horizontal="left" vertical="center" wrapText="1"/>
      <protection locked="0"/>
    </xf>
    <xf numFmtId="0" fontId="40" fillId="2" borderId="0" xfId="0" applyFont="1" applyFill="1"/>
    <xf numFmtId="0" fontId="48" fillId="7" borderId="26" xfId="0" applyFont="1" applyFill="1" applyBorder="1" applyAlignment="1">
      <alignment vertical="center"/>
    </xf>
    <xf numFmtId="0" fontId="48" fillId="7" borderId="27" xfId="0" applyFont="1" applyFill="1" applyBorder="1" applyAlignment="1">
      <alignment vertical="center"/>
    </xf>
    <xf numFmtId="0" fontId="48" fillId="7" borderId="17" xfId="0" applyFont="1" applyFill="1" applyBorder="1" applyAlignment="1">
      <alignment vertical="center"/>
    </xf>
    <xf numFmtId="0" fontId="85" fillId="2" borderId="0" xfId="0" applyFont="1" applyFill="1" applyAlignment="1">
      <alignment vertical="center"/>
    </xf>
    <xf numFmtId="0" fontId="61" fillId="2" borderId="0" xfId="0" applyFont="1" applyFill="1" applyAlignment="1">
      <alignment vertical="top"/>
    </xf>
    <xf numFmtId="0" fontId="98" fillId="2" borderId="9" xfId="0" applyFont="1" applyFill="1" applyBorder="1" applyAlignment="1" applyProtection="1">
      <alignment horizontal="left" vertical="center" wrapText="1"/>
      <protection locked="0"/>
    </xf>
    <xf numFmtId="0" fontId="98" fillId="2" borderId="8" xfId="0" applyFont="1" applyFill="1" applyBorder="1" applyAlignment="1" applyProtection="1">
      <alignment horizontal="left" vertical="center" wrapText="1"/>
      <protection locked="0"/>
    </xf>
    <xf numFmtId="0" fontId="98" fillId="2" borderId="1" xfId="0" applyFont="1" applyFill="1" applyBorder="1" applyAlignment="1" applyProtection="1">
      <alignment horizontal="left" vertical="center" wrapText="1"/>
      <protection locked="0"/>
    </xf>
    <xf numFmtId="0" fontId="73" fillId="9" borderId="26" xfId="0" applyFont="1" applyFill="1" applyBorder="1"/>
    <xf numFmtId="0" fontId="73" fillId="9" borderId="27" xfId="0" applyFont="1" applyFill="1" applyBorder="1"/>
    <xf numFmtId="0" fontId="73" fillId="9" borderId="17" xfId="0" applyFont="1" applyFill="1" applyBorder="1"/>
    <xf numFmtId="0" fontId="85" fillId="0" borderId="0" xfId="0" applyFont="1"/>
    <xf numFmtId="0" fontId="51" fillId="0" borderId="0" xfId="0" applyFont="1" applyAlignment="1">
      <alignment vertical="top"/>
    </xf>
    <xf numFmtId="0" fontId="40" fillId="2" borderId="0" xfId="0" applyFont="1" applyFill="1" applyAlignment="1">
      <alignment vertical="top"/>
    </xf>
    <xf numFmtId="0" fontId="85" fillId="8" borderId="26" xfId="0" applyFont="1" applyFill="1" applyBorder="1" applyAlignment="1">
      <alignment vertical="top"/>
    </xf>
    <xf numFmtId="0" fontId="85" fillId="8" borderId="27" xfId="0" applyFont="1" applyFill="1" applyBorder="1" applyAlignment="1">
      <alignment vertical="top"/>
    </xf>
    <xf numFmtId="0" fontId="85" fillId="8" borderId="17" xfId="0" applyFont="1" applyFill="1" applyBorder="1" applyAlignment="1">
      <alignment vertical="top"/>
    </xf>
    <xf numFmtId="0" fontId="85" fillId="0" borderId="0" xfId="0" applyFont="1" applyAlignment="1">
      <alignment horizontal="left"/>
    </xf>
    <xf numFmtId="0" fontId="61" fillId="0" borderId="0" xfId="0" applyFont="1" applyAlignment="1">
      <alignment vertical="top"/>
    </xf>
    <xf numFmtId="0" fontId="95" fillId="2" borderId="4" xfId="0" applyFont="1" applyFill="1" applyBorder="1" applyAlignment="1" applyProtection="1">
      <alignment horizontal="left" wrapText="1"/>
      <protection locked="0"/>
    </xf>
    <xf numFmtId="0" fontId="95" fillId="2" borderId="7" xfId="0" applyFont="1" applyFill="1" applyBorder="1" applyAlignment="1" applyProtection="1">
      <alignment horizontal="left" wrapText="1"/>
      <protection locked="0"/>
    </xf>
    <xf numFmtId="0" fontId="95" fillId="2" borderId="5" xfId="0" applyFont="1" applyFill="1" applyBorder="1" applyAlignment="1" applyProtection="1">
      <alignment horizontal="left" wrapText="1"/>
      <protection locked="0"/>
    </xf>
    <xf numFmtId="0" fontId="26" fillId="2" borderId="9" xfId="0" applyFont="1" applyFill="1" applyBorder="1"/>
    <xf numFmtId="0" fontId="26" fillId="2" borderId="8" xfId="0" applyFont="1" applyFill="1" applyBorder="1"/>
    <xf numFmtId="0" fontId="92" fillId="2" borderId="9" xfId="0" applyFont="1" applyFill="1" applyBorder="1" applyAlignment="1">
      <alignment horizontal="left" wrapText="1"/>
    </xf>
    <xf numFmtId="0" fontId="92" fillId="2" borderId="8" xfId="0" applyFont="1" applyFill="1" applyBorder="1" applyAlignment="1">
      <alignment horizontal="left" wrapText="1"/>
    </xf>
    <xf numFmtId="0" fontId="92" fillId="2" borderId="1" xfId="0" applyFont="1" applyFill="1" applyBorder="1" applyAlignment="1">
      <alignment horizontal="left" wrapText="1"/>
    </xf>
    <xf numFmtId="0" fontId="95" fillId="2" borderId="2" xfId="0" applyFont="1" applyFill="1" applyBorder="1" applyAlignment="1" applyProtection="1">
      <alignment horizontal="left" wrapText="1"/>
      <protection locked="0"/>
    </xf>
    <xf numFmtId="0" fontId="95" fillId="2" borderId="0" xfId="0" applyFont="1" applyFill="1" applyAlignment="1" applyProtection="1">
      <alignment horizontal="left" wrapText="1"/>
      <protection locked="0"/>
    </xf>
    <xf numFmtId="0" fontId="95" fillId="2" borderId="3" xfId="0" applyFont="1" applyFill="1" applyBorder="1" applyAlignment="1" applyProtection="1">
      <alignment horizontal="left" wrapText="1"/>
      <protection locked="0"/>
    </xf>
    <xf numFmtId="0" fontId="0" fillId="3" borderId="16" xfId="0" applyFill="1" applyBorder="1" applyAlignment="1">
      <alignment horizontal="center" wrapText="1"/>
    </xf>
    <xf numFmtId="0" fontId="3" fillId="3" borderId="16" xfId="0" applyFont="1" applyFill="1" applyBorder="1" applyAlignment="1">
      <alignment horizontal="center" vertical="center" wrapText="1"/>
    </xf>
    <xf numFmtId="0" fontId="14" fillId="3" borderId="16" xfId="0" applyFont="1" applyFill="1" applyBorder="1" applyAlignment="1">
      <alignment horizontal="center" vertical="center" wrapText="1"/>
    </xf>
    <xf numFmtId="0" fontId="0" fillId="3" borderId="26" xfId="0" applyFill="1" applyBorder="1" applyAlignment="1">
      <alignment horizontal="center"/>
    </xf>
    <xf numFmtId="0" fontId="0" fillId="3" borderId="27" xfId="0" applyFill="1" applyBorder="1" applyAlignment="1">
      <alignment horizontal="center"/>
    </xf>
    <xf numFmtId="0" fontId="0" fillId="3" borderId="17" xfId="0" applyFill="1" applyBorder="1" applyAlignment="1">
      <alignment horizontal="center"/>
    </xf>
  </cellXfs>
  <cellStyles count="1">
    <cellStyle name="Normal" xfId="0" builtinId="0"/>
  </cellStyles>
  <dxfs count="225">
    <dxf>
      <fill>
        <patternFill>
          <bgColor theme="8" tint="0.79998168889431442"/>
        </patternFill>
      </fill>
    </dxf>
    <dxf>
      <fill>
        <patternFill>
          <bgColor rgb="FFAFE028"/>
        </patternFill>
      </fill>
    </dxf>
    <dxf>
      <fill>
        <patternFill>
          <bgColor rgb="FF16B4D8"/>
        </patternFill>
      </fill>
    </dxf>
    <dxf>
      <fill>
        <patternFill>
          <bgColor theme="8" tint="0.79998168889431442"/>
        </patternFill>
      </fill>
    </dxf>
    <dxf>
      <fill>
        <patternFill>
          <bgColor rgb="FFAFE028"/>
        </patternFill>
      </fill>
    </dxf>
    <dxf>
      <fill>
        <patternFill>
          <bgColor theme="8" tint="0.79998168889431442"/>
        </patternFill>
      </fill>
    </dxf>
    <dxf>
      <fill>
        <patternFill>
          <bgColor rgb="FFAFE028"/>
        </patternFill>
      </fill>
    </dxf>
    <dxf>
      <fill>
        <patternFill>
          <bgColor theme="8" tint="0.79998168889431442"/>
        </patternFill>
      </fill>
    </dxf>
    <dxf>
      <fill>
        <patternFill>
          <bgColor theme="8" tint="0.79998168889431442"/>
        </patternFill>
      </fill>
    </dxf>
    <dxf>
      <fill>
        <patternFill>
          <bgColor rgb="FFAFE028"/>
        </patternFill>
      </fill>
    </dxf>
    <dxf>
      <fill>
        <patternFill>
          <bgColor rgb="FF008942"/>
        </patternFill>
      </fill>
    </dxf>
    <dxf>
      <fill>
        <patternFill>
          <bgColor theme="8" tint="0.79998168889431442"/>
        </patternFill>
      </fill>
    </dxf>
    <dxf>
      <fill>
        <patternFill>
          <bgColor rgb="FF008942"/>
        </patternFill>
      </fill>
    </dxf>
    <dxf>
      <fill>
        <patternFill>
          <bgColor theme="8" tint="0.79998168889431442"/>
        </patternFill>
      </fill>
    </dxf>
    <dxf>
      <fill>
        <patternFill>
          <bgColor rgb="FF008942"/>
        </patternFill>
      </fill>
    </dxf>
    <dxf>
      <fill>
        <patternFill>
          <bgColor theme="8" tint="0.79998168889431442"/>
        </patternFill>
      </fill>
    </dxf>
    <dxf>
      <fill>
        <patternFill>
          <bgColor rgb="FF008942"/>
        </patternFill>
      </fill>
    </dxf>
    <dxf>
      <fill>
        <patternFill>
          <bgColor theme="8" tint="0.79998168889431442"/>
        </patternFill>
      </fill>
    </dxf>
    <dxf>
      <fill>
        <patternFill>
          <bgColor rgb="FF16B4D8"/>
        </patternFill>
      </fill>
    </dxf>
    <dxf>
      <fill>
        <patternFill>
          <bgColor theme="8" tint="0.79998168889431442"/>
        </patternFill>
      </fill>
    </dxf>
    <dxf>
      <fill>
        <patternFill>
          <bgColor rgb="FF16B4D8"/>
        </patternFill>
      </fill>
    </dxf>
    <dxf>
      <fill>
        <patternFill>
          <bgColor theme="8" tint="0.79998168889431442"/>
        </patternFill>
      </fill>
    </dxf>
    <dxf>
      <font>
        <color rgb="FFBFBFBF"/>
      </font>
    </dxf>
    <dxf>
      <font>
        <color auto="1"/>
      </font>
      <fill>
        <patternFill>
          <bgColor theme="4"/>
        </patternFill>
      </fill>
    </dxf>
    <dxf>
      <fill>
        <patternFill>
          <bgColor rgb="FFFF8989"/>
        </patternFill>
      </fill>
    </dxf>
    <dxf>
      <fill>
        <patternFill>
          <bgColor rgb="FFFFFF8F"/>
        </patternFill>
      </fill>
    </dxf>
    <dxf>
      <font>
        <color auto="1"/>
      </font>
      <fill>
        <patternFill>
          <bgColor theme="4"/>
        </patternFill>
      </fill>
    </dxf>
    <dxf>
      <fill>
        <patternFill>
          <bgColor rgb="FFFF8989"/>
        </patternFill>
      </fill>
    </dxf>
    <dxf>
      <fill>
        <patternFill>
          <bgColor rgb="FFFFFF8F"/>
        </patternFill>
      </fill>
    </dxf>
    <dxf>
      <fill>
        <patternFill>
          <bgColor rgb="FFFFFF8F"/>
        </patternFill>
      </fill>
    </dxf>
    <dxf>
      <font>
        <color auto="1"/>
      </font>
      <fill>
        <patternFill>
          <bgColor theme="4"/>
        </patternFill>
      </fill>
    </dxf>
    <dxf>
      <fill>
        <patternFill>
          <bgColor rgb="FFFF8989"/>
        </patternFill>
      </fill>
    </dxf>
    <dxf>
      <fill>
        <patternFill>
          <bgColor rgb="FFFF8989"/>
        </patternFill>
      </fill>
    </dxf>
    <dxf>
      <font>
        <color auto="1"/>
      </font>
      <fill>
        <patternFill>
          <bgColor theme="4"/>
        </patternFill>
      </fill>
    </dxf>
    <dxf>
      <fill>
        <patternFill>
          <bgColor rgb="FFFFFF8F"/>
        </patternFill>
      </fill>
    </dxf>
    <dxf>
      <font>
        <color auto="1"/>
      </font>
      <fill>
        <patternFill>
          <bgColor theme="4"/>
        </patternFill>
      </fill>
    </dxf>
    <dxf>
      <fill>
        <patternFill>
          <bgColor rgb="FFFF8989"/>
        </patternFill>
      </fill>
    </dxf>
    <dxf>
      <fill>
        <patternFill>
          <bgColor rgb="FFFFFF8F"/>
        </patternFill>
      </fill>
    </dxf>
    <dxf>
      <font>
        <b val="0"/>
        <i val="0"/>
        <strike val="0"/>
        <color auto="1"/>
      </font>
      <fill>
        <patternFill>
          <bgColor rgb="FF92D050"/>
        </patternFill>
      </fill>
    </dxf>
    <dxf>
      <font>
        <b val="0"/>
        <i val="0"/>
        <strike val="0"/>
      </font>
      <fill>
        <patternFill>
          <bgColor rgb="FFFFC000"/>
        </patternFill>
      </fill>
    </dxf>
    <dxf>
      <font>
        <strike val="0"/>
        <outline val="0"/>
        <shadow val="0"/>
        <u val="none"/>
        <vertAlign val="baseline"/>
        <sz val="10"/>
        <color auto="1"/>
        <name val="Calibri"/>
        <family val="2"/>
        <scheme val="none"/>
      </font>
    </dxf>
    <dxf>
      <font>
        <strike val="0"/>
        <outline val="0"/>
        <shadow val="0"/>
        <u val="none"/>
        <vertAlign val="baseline"/>
        <sz val="10"/>
        <color auto="1"/>
        <name val="Calibri"/>
        <family val="2"/>
        <scheme val="none"/>
      </font>
      <fill>
        <patternFill patternType="none">
          <fgColor indexed="64"/>
          <bgColor auto="1"/>
        </patternFill>
      </fill>
    </dxf>
    <dxf>
      <font>
        <b val="0"/>
        <i val="0"/>
        <strike val="0"/>
        <condense val="0"/>
        <extend val="0"/>
        <outline val="0"/>
        <shadow val="0"/>
        <u val="none"/>
        <vertAlign val="baseline"/>
        <sz val="10"/>
        <color auto="1"/>
        <name val="Calibri"/>
        <family val="2"/>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color auto="1"/>
        <name val="Calibri"/>
        <family val="2"/>
        <scheme val="none"/>
      </font>
    </dxf>
    <dxf>
      <font>
        <b val="0"/>
        <i val="0"/>
        <strike val="0"/>
        <condense val="0"/>
        <extend val="0"/>
        <outline val="0"/>
        <shadow val="0"/>
        <u val="none"/>
        <vertAlign val="baseline"/>
        <sz val="10"/>
        <color auto="1"/>
        <name val="Calibri"/>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fill"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border outline="0">
        <top style="thin">
          <color theme="4"/>
        </top>
        <bottom style="thin">
          <color theme="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Montserrat"/>
        <scheme val="major"/>
      </font>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0"/>
        </patternFill>
      </fill>
      <alignment horizontal="general" vertical="center" textRotation="0" wrapText="1" indent="0" justifyLastLine="0" shrinkToFit="0" readingOrder="0"/>
      <border diagonalUp="0" diagonalDown="0">
        <left/>
        <right style="medium">
          <color indexed="64"/>
        </right>
        <vertical/>
      </border>
    </dxf>
    <dxf>
      <font>
        <b val="0"/>
        <i val="0"/>
        <strike val="0"/>
        <condense val="0"/>
        <extend val="0"/>
        <outline val="0"/>
        <shadow val="0"/>
        <u val="none"/>
        <vertAlign val="baseline"/>
        <sz val="22"/>
        <color theme="1"/>
        <name val="Calibri"/>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style="medium">
          <color indexed="64"/>
        </left>
        <right/>
        <top/>
        <bottom/>
      </border>
      <protection locked="0"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1"/>
        <color theme="1"/>
        <name val="Calibri"/>
        <family val="2"/>
        <scheme val="none"/>
      </font>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4"/>
        <color theme="1"/>
        <name val="Calibri"/>
        <family val="2"/>
        <scheme val="none"/>
      </font>
      <fill>
        <patternFill patternType="solid">
          <fgColor indexed="64"/>
          <bgColor rgb="FFCDF2FA"/>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dxf>
    <dxf>
      <fill>
        <patternFill patternType="solid">
          <fgColor indexed="64"/>
          <bgColor theme="0"/>
        </patternFill>
      </fill>
    </dxf>
    <dxf>
      <font>
        <b val="0"/>
        <i val="0"/>
        <strike val="0"/>
        <condense val="0"/>
        <extend val="0"/>
        <outline val="0"/>
        <shadow val="0"/>
        <u val="none"/>
        <vertAlign val="baseline"/>
        <sz val="11"/>
        <color theme="1"/>
        <name val="Calibri"/>
        <family val="2"/>
        <scheme val="none"/>
      </font>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theme="1"/>
        <name val="Calibri"/>
        <family val="2"/>
        <scheme val="none"/>
      </font>
      <fill>
        <patternFill patternType="solid">
          <fgColor indexed="64"/>
          <bgColor rgb="FFCDF2FA"/>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2"/>
        </patternFill>
      </fill>
      <border diagonalUp="0" diagonalDown="0">
        <left style="medium">
          <color indexed="64"/>
        </left>
        <right/>
        <top/>
        <bottom/>
        <vertical/>
        <horizontal/>
      </border>
    </dxf>
    <dxf>
      <font>
        <b val="0"/>
        <i val="0"/>
        <strike val="0"/>
        <condense val="0"/>
        <extend val="0"/>
        <outline val="0"/>
        <shadow val="0"/>
        <u val="none"/>
        <vertAlign val="baseline"/>
        <sz val="11"/>
        <color theme="1"/>
        <name val="Calibri"/>
        <family val="2"/>
        <scheme val="none"/>
      </font>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theme="1"/>
        <name val="Calibri"/>
        <family val="2"/>
        <scheme val="none"/>
      </font>
      <fill>
        <patternFill patternType="solid">
          <fgColor indexed="64"/>
          <bgColor rgb="FFCDF2FA"/>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0"/>
        </patternFill>
      </fill>
      <border diagonalUp="0" diagonalDown="0" outline="0">
        <left style="medium">
          <color indexed="64"/>
        </left>
        <right/>
        <top/>
        <bottom/>
      </border>
    </dxf>
    <dxf>
      <font>
        <b/>
        <i val="0"/>
        <strike val="0"/>
        <condense val="0"/>
        <extend val="0"/>
        <outline val="0"/>
        <shadow val="0"/>
        <u val="none"/>
        <vertAlign val="baseline"/>
        <sz val="11"/>
        <color theme="1"/>
        <name val="Calibri"/>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6" tint="0.79998168889431442"/>
        </patternFill>
      </fill>
    </dxf>
    <dxf>
      <border outline="0">
        <right style="medium">
          <color indexed="64"/>
        </right>
      </border>
    </dxf>
    <dxf>
      <font>
        <b val="0"/>
        <i val="0"/>
        <strike val="0"/>
        <condense val="0"/>
        <extend val="0"/>
        <outline val="0"/>
        <shadow val="0"/>
        <u val="none"/>
        <vertAlign val="baseline"/>
        <sz val="11"/>
        <color theme="1"/>
        <name val="Montserrat"/>
        <scheme val="major"/>
      </font>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0"/>
        </patternFill>
      </fill>
      <alignment horizontal="general" vertical="center" textRotation="0" wrapText="1" indent="0" justifyLastLine="0" shrinkToFit="0" readingOrder="0"/>
      <border diagonalUp="0" diagonalDown="0">
        <left/>
        <right style="medium">
          <color indexed="64"/>
        </right>
        <vertical/>
      </border>
    </dxf>
    <dxf>
      <font>
        <b val="0"/>
        <i val="0"/>
        <strike val="0"/>
        <condense val="0"/>
        <extend val="0"/>
        <outline val="0"/>
        <shadow val="0"/>
        <u val="none"/>
        <vertAlign val="baseline"/>
        <sz val="10"/>
        <color theme="1"/>
        <name val="Calibri"/>
        <family val="2"/>
        <scheme val="none"/>
      </font>
      <fill>
        <patternFill patternType="solid">
          <fgColor indexed="64"/>
          <bgColor theme="0"/>
        </patternFill>
      </fill>
      <border diagonalUp="0" diagonalDown="0" outline="0">
        <left style="medium">
          <color indexed="64"/>
        </left>
        <right/>
        <top/>
        <bottom/>
      </border>
    </dxf>
    <dxf>
      <font>
        <b val="0"/>
        <i val="0"/>
        <strike val="0"/>
        <condense val="0"/>
        <extend val="0"/>
        <outline val="0"/>
        <shadow val="0"/>
        <u val="none"/>
        <vertAlign val="baseline"/>
        <sz val="11"/>
        <color theme="1"/>
        <name val="Calibri"/>
        <family val="2"/>
        <scheme val="none"/>
      </font>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4"/>
        <color theme="1"/>
        <name val="Calibri"/>
        <family val="2"/>
        <scheme val="none"/>
      </font>
      <fill>
        <patternFill patternType="solid">
          <fgColor indexed="64"/>
          <bgColor rgb="FFCDF2FA"/>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4"/>
        <color theme="1"/>
        <name val="Calibri"/>
        <family val="2"/>
        <scheme val="none"/>
      </font>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family val="2"/>
        <scheme val="none"/>
      </font>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4"/>
        <color theme="1"/>
        <name val="Calibri"/>
        <family val="2"/>
        <scheme val="none"/>
      </font>
      <fill>
        <patternFill patternType="solid">
          <fgColor indexed="64"/>
          <bgColor rgb="FFCDF2FA"/>
        </patternFill>
      </fill>
      <alignment horizontal="general" vertical="center" textRotation="0" wrapText="1" indent="0" justifyLastLine="0" shrinkToFit="0" readingOrder="0"/>
      <border diagonalUp="0" diagonalDown="0">
        <left style="medium">
          <color indexed="64"/>
        </left>
        <right/>
        <top/>
        <bottom/>
        <vertical/>
        <horizontal/>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family val="2"/>
        <scheme val="none"/>
      </font>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4"/>
        <color theme="1"/>
        <name val="Calibri"/>
        <family val="2"/>
        <scheme val="none"/>
      </font>
      <fill>
        <patternFill patternType="solid">
          <fgColor indexed="64"/>
          <bgColor rgb="FFCDF2FA"/>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0"/>
        </patternFill>
      </fill>
      <border diagonalUp="0" diagonalDown="0" outline="0">
        <left style="medium">
          <color indexed="64"/>
        </left>
        <right/>
        <top/>
        <bottom/>
      </border>
    </dxf>
    <dxf>
      <font>
        <b/>
        <i val="0"/>
        <strike val="0"/>
        <condense val="0"/>
        <extend val="0"/>
        <outline val="0"/>
        <shadow val="0"/>
        <u val="none"/>
        <vertAlign val="baseline"/>
        <sz val="11"/>
        <color theme="1"/>
        <name val="Calibri"/>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6" tint="0.79998168889431442"/>
        </patternFill>
      </fill>
      <border diagonalUp="0" diagonalDown="0">
        <left style="medium">
          <color indexed="64"/>
        </left>
        <right/>
        <top/>
        <bottom/>
        <vertical/>
        <horizontal/>
      </border>
    </dxf>
    <dxf>
      <border outline="0">
        <right style="medium">
          <color indexed="64"/>
        </right>
      </border>
    </dxf>
    <dxf>
      <font>
        <b val="0"/>
        <i val="0"/>
        <strike val="0"/>
        <condense val="0"/>
        <extend val="0"/>
        <outline val="0"/>
        <shadow val="0"/>
        <u val="none"/>
        <vertAlign val="baseline"/>
        <sz val="11"/>
        <color theme="1"/>
        <name val="Montserrat"/>
        <scheme val="maj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border diagonalUp="0" diagonalDown="0">
        <left/>
        <right style="medium">
          <color indexed="64"/>
        </right>
        <vertical/>
      </border>
    </dxf>
    <dxf>
      <font>
        <b val="0"/>
        <i val="0"/>
        <strike val="0"/>
        <condense val="0"/>
        <extend val="0"/>
        <outline val="0"/>
        <shadow val="0"/>
        <u val="none"/>
        <vertAlign val="baseline"/>
        <sz val="10"/>
        <color theme="1"/>
        <name val="Calibri"/>
        <family val="2"/>
        <scheme val="none"/>
      </font>
      <fill>
        <patternFill patternType="solid">
          <fgColor indexed="64"/>
          <bgColor theme="0"/>
        </patternFill>
      </fill>
      <border diagonalUp="0" diagonalDown="0" outline="0">
        <left style="medium">
          <color indexed="64"/>
        </left>
        <right/>
        <top/>
        <bottom/>
      </border>
    </dxf>
    <dxf>
      <font>
        <b val="0"/>
        <i val="0"/>
        <strike val="0"/>
        <condense val="0"/>
        <extend val="0"/>
        <outline val="0"/>
        <shadow val="0"/>
        <u val="none"/>
        <vertAlign val="baseline"/>
        <sz val="11"/>
        <color theme="1"/>
        <name val="Calibri"/>
        <family val="2"/>
        <scheme val="none"/>
      </font>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0"/>
        </patternFill>
      </fill>
      <border diagonalUp="0" diagonalDown="0" outline="0">
        <left style="medium">
          <color indexed="64"/>
        </left>
        <right/>
        <top/>
        <bottom/>
      </border>
    </dxf>
    <dxf>
      <font>
        <b val="0"/>
        <i val="0"/>
        <strike val="0"/>
        <condense val="0"/>
        <extend val="0"/>
        <outline val="0"/>
        <shadow val="0"/>
        <u val="none"/>
        <vertAlign val="baseline"/>
        <sz val="11"/>
        <color theme="1"/>
        <name val="Calibri"/>
        <family val="2"/>
        <scheme val="none"/>
      </font>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4"/>
        <color theme="1"/>
        <name val="Calibri"/>
        <family val="2"/>
        <scheme val="none"/>
      </font>
      <fill>
        <patternFill patternType="solid">
          <fgColor indexed="64"/>
          <bgColor rgb="FFCDF2FA"/>
        </patternFill>
      </fill>
      <alignment horizontal="general" vertical="center" textRotation="0" wrapText="1" indent="0" justifyLastLine="0" shrinkToFit="0" readingOrder="0"/>
      <border diagonalUp="0" diagonalDown="0">
        <left style="medium">
          <color indexed="64"/>
        </left>
        <right/>
        <top/>
        <bottom/>
        <vertical/>
        <horizontal/>
      </border>
    </dxf>
    <dxf>
      <fill>
        <patternFill patternType="solid">
          <fgColor indexed="64"/>
          <bgColor theme="0"/>
        </patternFill>
      </fill>
    </dxf>
    <dxf>
      <font>
        <b val="0"/>
        <i val="0"/>
        <strike val="0"/>
        <condense val="0"/>
        <extend val="0"/>
        <outline val="0"/>
        <shadow val="0"/>
        <u val="none"/>
        <vertAlign val="baseline"/>
        <sz val="22"/>
        <color theme="1"/>
        <name val="Calibri"/>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style="medium">
          <color indexed="64"/>
        </left>
        <right/>
        <top/>
        <bottom/>
      </border>
      <protection locked="0"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1"/>
        <color theme="1"/>
        <name val="Calibri"/>
        <family val="2"/>
        <scheme val="none"/>
      </font>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4"/>
        <color theme="1"/>
        <name val="Calibri"/>
        <family val="2"/>
        <scheme val="none"/>
      </font>
      <fill>
        <patternFill patternType="solid">
          <fgColor indexed="64"/>
          <bgColor rgb="FFCDF2FA"/>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0"/>
        </patternFill>
      </fill>
      <border diagonalUp="0" diagonalDown="0" outline="0">
        <left style="medium">
          <color indexed="64"/>
        </left>
        <right/>
        <top/>
        <bottom/>
      </border>
    </dxf>
    <dxf>
      <font>
        <b val="0"/>
        <i val="0"/>
        <strike val="0"/>
        <condense val="0"/>
        <extend val="0"/>
        <outline val="0"/>
        <shadow val="0"/>
        <u val="none"/>
        <vertAlign val="baseline"/>
        <sz val="10"/>
        <color theme="1"/>
        <name val="Calibri"/>
        <family val="2"/>
        <scheme val="none"/>
      </font>
      <fill>
        <patternFill patternType="solid">
          <fgColor indexed="64"/>
          <bgColor theme="6" tint="0.79998168889431442"/>
        </patternFill>
      </fill>
      <border diagonalUp="0" diagonalDown="0">
        <left style="medium">
          <color indexed="64"/>
        </left>
        <right/>
        <top/>
        <bottom/>
        <vertical/>
        <horizontal/>
      </border>
    </dxf>
    <dxf>
      <border outline="0">
        <right style="medium">
          <color indexed="64"/>
        </right>
      </border>
    </dxf>
    <dxf>
      <font>
        <b val="0"/>
        <i val="0"/>
        <strike val="0"/>
        <condense val="0"/>
        <extend val="0"/>
        <outline val="0"/>
        <shadow val="0"/>
        <u val="none"/>
        <vertAlign val="baseline"/>
        <sz val="14"/>
        <color theme="1"/>
        <name val="Montserrat"/>
        <scheme val="maj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8"/>
        <color theme="1"/>
        <name val="Montserrat"/>
        <scheme val="major"/>
      </font>
      <fill>
        <patternFill patternType="solid">
          <fgColor indexed="64"/>
          <bgColor theme="2"/>
        </patternFill>
      </fill>
      <border diagonalUp="0" diagonalDown="0">
        <left style="medium">
          <color indexed="64"/>
        </left>
        <right/>
        <top/>
        <bottom/>
        <vertical/>
        <horizontal/>
      </border>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4"/>
        <color theme="1"/>
        <name val="Montserrat"/>
        <scheme val="maj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8"/>
        <color theme="1"/>
        <name val="Montserrat"/>
        <scheme val="major"/>
      </font>
      <fill>
        <patternFill patternType="solid">
          <fgColor indexed="64"/>
          <bgColor theme="2"/>
        </patternFill>
      </fill>
      <border diagonalUp="0" diagonalDown="0">
        <left style="medium">
          <color indexed="64"/>
        </left>
        <right/>
        <top/>
        <bottom/>
        <vertical/>
        <horizontal/>
      </border>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8"/>
        <color theme="1"/>
        <name val="Montserrat"/>
        <scheme val="major"/>
      </font>
      <fill>
        <patternFill patternType="solid">
          <fgColor indexed="64"/>
          <bgColor theme="0"/>
        </patternFill>
      </fill>
      <border diagonalUp="0" diagonalDown="0">
        <left style="medium">
          <color indexed="64"/>
        </left>
        <right/>
        <top/>
        <bottom/>
        <vertical/>
        <horizontal/>
      </border>
    </dxf>
    <dxf>
      <font>
        <b/>
        <i val="0"/>
        <strike val="0"/>
        <condense val="0"/>
        <extend val="0"/>
        <outline val="0"/>
        <shadow val="0"/>
        <u val="none"/>
        <vertAlign val="baseline"/>
        <sz val="14"/>
        <color theme="1"/>
        <name val="Montserrat"/>
        <scheme val="major"/>
      </font>
      <fill>
        <patternFill patternType="solid">
          <fgColor indexed="64"/>
          <bgColor theme="5"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border diagonalUp="0" diagonalDown="0">
        <left style="medium">
          <color indexed="64"/>
        </left>
        <right/>
        <top/>
        <bottom/>
        <vertical/>
        <horizontal/>
      </border>
    </dxf>
    <dxf>
      <border outline="0">
        <right style="medium">
          <color indexed="64"/>
        </right>
        <top style="medium">
          <color indexed="64"/>
        </top>
        <bottom style="medium">
          <color indexed="64"/>
        </bottom>
      </border>
    </dxf>
    <dxf>
      <font>
        <b val="0"/>
        <i val="0"/>
        <strike val="0"/>
        <condense val="0"/>
        <extend val="0"/>
        <outline val="0"/>
        <shadow val="0"/>
        <u val="none"/>
        <vertAlign val="baseline"/>
        <sz val="14"/>
        <color theme="1"/>
        <name val="Montserrat"/>
        <scheme val="maj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22"/>
        <color theme="1"/>
        <name val="Montserrat"/>
        <scheme val="major"/>
      </font>
      <fill>
        <patternFill patternType="solid">
          <fgColor indexed="64"/>
          <bgColor theme="2"/>
        </patternFill>
      </fill>
      <alignment horizontal="general" vertical="center" textRotation="0" wrapText="0" indent="0" justifyLastLine="0" shrinkToFit="0" readingOrder="0"/>
      <border diagonalUp="0" diagonalDown="0">
        <left style="medium">
          <color indexed="64"/>
        </left>
        <right/>
        <top/>
        <bottom/>
        <vertical/>
        <horizontal/>
      </border>
      <protection locked="0"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4"/>
        <color theme="1"/>
        <name val="Montserrat"/>
        <scheme val="maj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22"/>
        <color theme="1"/>
        <name val="Montserrat"/>
        <scheme val="major"/>
      </font>
      <fill>
        <patternFill patternType="solid">
          <fgColor indexed="64"/>
          <bgColor theme="2"/>
        </patternFill>
      </fill>
      <alignment horizontal="general" vertical="center" textRotation="0" wrapText="0" indent="0" justifyLastLine="0" shrinkToFit="0" readingOrder="0"/>
      <border diagonalUp="0" diagonalDown="0">
        <left style="medium">
          <color indexed="64"/>
        </left>
        <right/>
        <top/>
        <bottom/>
        <vertical/>
        <horizontal/>
      </border>
      <protection locked="0"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4"/>
        <color theme="1"/>
        <name val="Montserrat"/>
        <scheme val="major"/>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22"/>
        <color theme="1"/>
        <name val="Montserrat"/>
        <scheme val="major"/>
      </font>
      <fill>
        <patternFill patternType="solid">
          <fgColor indexed="64"/>
          <bgColor theme="0"/>
        </patternFill>
      </fill>
      <alignment horizontal="general" vertical="center" textRotation="0" wrapText="0" indent="0" justifyLastLine="0" shrinkToFit="0" readingOrder="0"/>
      <border diagonalUp="0" diagonalDown="0">
        <left style="medium">
          <color indexed="64"/>
        </left>
        <right/>
        <top/>
        <bottom/>
        <vertical/>
        <horizontal/>
      </border>
      <protection locked="0" hidden="0"/>
      <extLst>
        <ext xmlns:xfpb="http://schemas.microsoft.com/office/spreadsheetml/2022/featurepropertybag" uri="{0417FA29-78FA-4A13-93AC-8FF0FAFDF519}">
          <xfpb:DXFComplement i="0"/>
        </ext>
      </extLst>
    </dxf>
    <dxf>
      <font>
        <b val="0"/>
        <i/>
        <strike val="0"/>
        <condense val="0"/>
        <extend val="0"/>
        <outline val="0"/>
        <shadow val="0"/>
        <u val="none"/>
        <vertAlign val="baseline"/>
        <sz val="14"/>
        <color theme="1"/>
        <name val="Montserrat"/>
        <scheme val="major"/>
      </font>
      <fill>
        <patternFill patternType="solid">
          <fgColor indexed="64"/>
          <bgColor theme="5"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dxf>
    <dxf>
      <border outline="0">
        <right style="medium">
          <color indexed="64"/>
        </right>
        <top style="medium">
          <color indexed="64"/>
        </top>
        <bottom style="medium">
          <color indexed="64"/>
        </bottom>
      </border>
    </dxf>
    <dxf>
      <font>
        <b val="0"/>
        <i val="0"/>
        <strike val="0"/>
        <condense val="0"/>
        <extend val="0"/>
        <outline val="0"/>
        <shadow val="0"/>
        <u val="none"/>
        <vertAlign val="baseline"/>
        <sz val="14"/>
        <color theme="1"/>
        <name val="Montserrat"/>
        <scheme val="maj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22"/>
        <color theme="1"/>
        <name val="Montserrat"/>
        <scheme val="major"/>
      </font>
      <fill>
        <patternFill patternType="solid">
          <fgColor indexed="64"/>
          <bgColor theme="2"/>
        </patternFill>
      </fill>
      <alignment horizontal="general" vertical="center" textRotation="0" wrapText="0" indent="0" justifyLastLine="0" shrinkToFit="0" readingOrder="0"/>
      <border diagonalUp="0" diagonalDown="0">
        <left style="medium">
          <color indexed="64"/>
        </left>
        <right/>
        <top/>
        <bottom/>
        <vertical/>
        <horizontal/>
      </border>
      <protection locked="0"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4"/>
        <color theme="1"/>
        <name val="Montserrat"/>
        <scheme val="maj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22"/>
        <color theme="1"/>
        <name val="Montserrat"/>
        <scheme val="major"/>
      </font>
      <fill>
        <patternFill patternType="solid">
          <fgColor indexed="64"/>
          <bgColor theme="2"/>
        </patternFill>
      </fill>
      <alignment horizontal="general" vertical="center" textRotation="0" wrapText="0" indent="0" justifyLastLine="0" shrinkToFit="0" readingOrder="0"/>
      <border diagonalUp="0" diagonalDown="0">
        <left style="medium">
          <color indexed="64"/>
        </left>
        <right/>
        <top/>
        <bottom/>
        <vertical/>
        <horizontal/>
      </border>
      <protection locked="0"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4"/>
        <color theme="1"/>
        <name val="Montserrat"/>
        <scheme val="major"/>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22"/>
        <color theme="1"/>
        <name val="Montserrat"/>
        <scheme val="major"/>
      </font>
      <fill>
        <patternFill patternType="solid">
          <fgColor indexed="64"/>
          <bgColor theme="0"/>
        </patternFill>
      </fill>
      <alignment horizontal="general" vertical="center" textRotation="0" wrapText="0" indent="0" justifyLastLine="0" shrinkToFit="0" readingOrder="0"/>
      <border diagonalUp="0" diagonalDown="0">
        <left style="medium">
          <color indexed="64"/>
        </left>
        <right/>
        <top/>
        <bottom/>
        <vertical/>
        <horizontal/>
      </border>
      <protection locked="0"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border diagonalUp="0" diagonalDown="0">
        <left style="medium">
          <color indexed="64"/>
        </left>
        <right/>
        <top/>
        <bottom/>
        <vertical/>
        <horizontal/>
      </border>
    </dxf>
    <dxf>
      <border outline="0">
        <right style="medium">
          <color indexed="64"/>
        </right>
        <top style="medium">
          <color indexed="64"/>
        </top>
        <bottom style="medium">
          <color indexed="64"/>
        </bottom>
      </border>
    </dxf>
    <dxf>
      <font>
        <b val="0"/>
        <i val="0"/>
        <strike val="0"/>
        <condense val="0"/>
        <extend val="0"/>
        <outline val="0"/>
        <shadow val="0"/>
        <u val="none"/>
        <vertAlign val="baseline"/>
        <sz val="14"/>
        <color theme="1"/>
        <name val="Montserrat"/>
        <scheme val="maj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22"/>
        <color theme="1"/>
        <name val="Montserrat"/>
        <scheme val="major"/>
      </font>
      <fill>
        <patternFill patternType="solid">
          <fgColor indexed="64"/>
          <bgColor theme="2"/>
        </patternFill>
      </fill>
      <alignment horizontal="general" vertical="center" textRotation="0" wrapText="0" indent="0" justifyLastLine="0" shrinkToFit="0" readingOrder="0"/>
      <border diagonalUp="0" diagonalDown="0">
        <left style="medium">
          <color indexed="64"/>
        </left>
        <right/>
        <top/>
        <bottom/>
        <vertical/>
        <horizontal/>
      </border>
      <protection locked="0"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4"/>
        <color theme="1"/>
        <name val="Montserrat"/>
        <scheme val="maj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22"/>
        <color theme="1"/>
        <name val="Montserrat"/>
        <scheme val="major"/>
      </font>
      <fill>
        <patternFill patternType="solid">
          <fgColor indexed="64"/>
          <bgColor theme="2"/>
        </patternFill>
      </fill>
      <alignment horizontal="general" vertical="center" textRotation="0" wrapText="0" indent="0" justifyLastLine="0" shrinkToFit="0" readingOrder="0"/>
      <border diagonalUp="0" diagonalDown="0">
        <left style="medium">
          <color indexed="64"/>
        </left>
        <right/>
        <top/>
        <bottom/>
        <vertical/>
        <horizontal/>
      </border>
      <protection locked="0"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4"/>
        <color theme="1"/>
        <name val="Montserrat"/>
        <scheme val="major"/>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22"/>
        <color theme="1"/>
        <name val="Montserrat"/>
        <scheme val="major"/>
      </font>
      <fill>
        <patternFill patternType="solid">
          <fgColor indexed="64"/>
          <bgColor theme="0"/>
        </patternFill>
      </fill>
      <alignment horizontal="general" vertical="center" textRotation="0" wrapText="0" indent="0" justifyLastLine="0" shrinkToFit="0" readingOrder="0"/>
      <border diagonalUp="0" diagonalDown="0">
        <left style="medium">
          <color indexed="64"/>
        </left>
        <right/>
        <top/>
        <bottom/>
        <vertical/>
        <horizontal/>
      </border>
      <protection locked="0"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4"/>
        <color theme="1"/>
        <name val="Montserrat"/>
        <scheme val="major"/>
      </font>
      <fill>
        <patternFill patternType="solid">
          <fgColor indexed="64"/>
          <bgColor theme="5" tint="0.79998168889431442"/>
        </patternFill>
      </fill>
      <border diagonalUp="0" diagonalDown="0">
        <left style="medium">
          <color indexed="64"/>
        </left>
        <right/>
        <top/>
        <bottom/>
        <vertical/>
        <horizontal/>
      </border>
    </dxf>
    <dxf>
      <border outline="0">
        <right style="medium">
          <color indexed="64"/>
        </right>
        <top style="medium">
          <color indexed="64"/>
        </top>
        <bottom style="medium">
          <color indexed="64"/>
        </bottom>
      </border>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2"/>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22"/>
        <color theme="1"/>
        <name val="Calibri"/>
        <family val="2"/>
        <scheme val="none"/>
      </font>
      <fill>
        <patternFill patternType="solid">
          <fgColor indexed="64"/>
          <bgColor theme="2"/>
        </patternFill>
      </fill>
      <alignment horizontal="general" vertical="center" textRotation="0" wrapText="0" indent="0" justifyLastLine="0" shrinkToFit="0" readingOrder="0"/>
      <border diagonalUp="0" diagonalDown="0">
        <left style="medium">
          <color indexed="64"/>
        </left>
        <right/>
        <top/>
        <bottom/>
        <vertical/>
        <horizontal/>
      </border>
      <protection locked="0"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2"/>
        </patternFill>
      </fill>
      <border diagonalUp="0" diagonalDown="0">
        <left style="medium">
          <color indexed="64"/>
        </left>
        <right/>
        <top/>
        <bottom/>
        <vertical/>
        <horizontal/>
      </border>
    </dxf>
    <dxf>
      <font>
        <b val="0"/>
        <i val="0"/>
        <strike val="0"/>
        <condense val="0"/>
        <extend val="0"/>
        <outline val="0"/>
        <shadow val="0"/>
        <u val="none"/>
        <vertAlign val="baseline"/>
        <sz val="11"/>
        <color theme="0"/>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2"/>
        </patternFill>
      </fill>
      <border diagonalUp="0" diagonalDown="0">
        <left style="medium">
          <color indexed="64"/>
        </left>
        <right/>
        <top/>
        <bottom/>
        <vertical/>
        <horizontal/>
      </border>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0"/>
        </patternFill>
      </fill>
      <border diagonalUp="0" diagonalDown="0" outline="0">
        <left style="medium">
          <color indexed="64"/>
        </left>
        <right/>
        <top/>
        <bottom/>
      </border>
    </dxf>
    <dxf>
      <font>
        <b/>
        <i val="0"/>
        <strike val="0"/>
        <condense val="0"/>
        <extend val="0"/>
        <outline val="0"/>
        <shadow val="0"/>
        <u val="none"/>
        <vertAlign val="baseline"/>
        <sz val="11"/>
        <color theme="1"/>
        <name val="Calibri"/>
        <family val="2"/>
        <scheme val="none"/>
      </font>
      <fill>
        <patternFill patternType="solid">
          <fgColor indexed="64"/>
          <bgColor theme="4"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4" tint="0.79998168889431442"/>
        </patternFill>
      </fill>
      <border diagonalUp="0" diagonalDown="0">
        <left style="medium">
          <color indexed="64"/>
        </left>
        <right/>
        <top/>
        <bottom/>
        <vertical/>
        <horizontal/>
      </border>
    </dxf>
    <dxf>
      <border outline="0">
        <right style="medium">
          <color indexed="64"/>
        </right>
      </border>
    </dxf>
    <dxf>
      <font>
        <strike val="0"/>
        <outline val="0"/>
        <shadow val="0"/>
        <u val="none"/>
        <vertAlign val="baseline"/>
        <sz val="14"/>
        <name val="Calibri"/>
        <family val="2"/>
        <scheme val="none"/>
      </font>
    </dxf>
    <dxf>
      <font>
        <b val="0"/>
        <i val="0"/>
        <strike val="0"/>
        <condense val="0"/>
        <extend val="0"/>
        <outline val="0"/>
        <shadow val="0"/>
        <u val="none"/>
        <vertAlign val="baseline"/>
        <sz val="11"/>
        <color theme="1"/>
        <name val="Montserrat"/>
        <scheme val="major"/>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2"/>
        </patternFill>
      </fill>
      <alignment horizontal="general" vertical="center" textRotation="0" wrapText="1" indent="0" justifyLastLine="0" shrinkToFit="0" readingOrder="0"/>
      <border diagonalUp="0" diagonalDown="0">
        <left/>
        <right style="medium">
          <color indexed="64"/>
        </right>
        <vertical/>
      </border>
    </dxf>
    <dxf>
      <font>
        <b val="0"/>
        <i val="0"/>
        <strike val="0"/>
        <condense val="0"/>
        <extend val="0"/>
        <outline val="0"/>
        <shadow val="0"/>
        <u val="none"/>
        <vertAlign val="baseline"/>
        <sz val="10"/>
        <color theme="1"/>
        <name val="Calibri"/>
        <family val="2"/>
        <scheme val="none"/>
      </font>
      <fill>
        <patternFill patternType="solid">
          <fgColor indexed="64"/>
          <bgColor theme="2"/>
        </patternFill>
      </fill>
      <border diagonalUp="0" diagonalDown="0">
        <left style="medium">
          <color indexed="64"/>
        </left>
        <right/>
        <top/>
        <bottom/>
        <vertical/>
        <horizontal/>
      </border>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top"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top"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22"/>
        <color theme="1"/>
        <name val="Calibri"/>
        <family val="2"/>
        <scheme val="none"/>
      </font>
      <fill>
        <patternFill patternType="solid">
          <fgColor indexed="64"/>
          <bgColor theme="2"/>
        </patternFill>
      </fill>
      <alignment horizontal="general" vertical="center" textRotation="0" wrapText="0" indent="0" justifyLastLine="0" shrinkToFit="0" readingOrder="0"/>
      <border diagonalUp="0" diagonalDown="0">
        <left style="medium">
          <color indexed="64"/>
        </left>
        <right/>
        <top/>
        <bottom/>
        <vertical/>
        <horizontal/>
      </border>
      <protection locked="0"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1"/>
        <color theme="0"/>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22"/>
        <color theme="1"/>
        <name val="Calibri"/>
        <family val="2"/>
        <scheme val="none"/>
      </font>
      <fill>
        <patternFill patternType="solid">
          <fgColor indexed="64"/>
          <bgColor theme="2"/>
        </patternFill>
      </fill>
      <alignment horizontal="general" vertical="center" textRotation="0" wrapText="0" indent="0" justifyLastLine="0" shrinkToFit="0" readingOrder="0"/>
      <border diagonalUp="0" diagonalDown="0">
        <left style="medium">
          <color indexed="64"/>
        </left>
        <right/>
        <top/>
        <bottom/>
        <vertical/>
        <horizontal/>
      </border>
      <protection locked="0" hidden="0"/>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0"/>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0"/>
        </patternFill>
      </fill>
      <border diagonalUp="0" diagonalDown="0" outline="0">
        <left style="medium">
          <color indexed="64"/>
        </left>
        <right/>
        <top/>
        <bottom/>
      </border>
    </dxf>
    <dxf>
      <font>
        <b val="0"/>
        <i/>
        <strike val="0"/>
        <condense val="0"/>
        <extend val="0"/>
        <outline val="0"/>
        <shadow val="0"/>
        <u val="none"/>
        <vertAlign val="baseline"/>
        <sz val="11"/>
        <color theme="1"/>
        <name val="Calibri"/>
        <family val="2"/>
        <scheme val="none"/>
      </font>
      <fill>
        <patternFill patternType="solid">
          <fgColor indexed="64"/>
          <bgColor theme="4"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4" tint="0.79998168889431442"/>
        </patternFill>
      </fill>
    </dxf>
    <dxf>
      <border outline="0">
        <right style="medium">
          <color indexed="64"/>
        </right>
      </border>
    </dxf>
    <dxf>
      <font>
        <b val="0"/>
        <i val="0"/>
        <strike val="0"/>
        <condense val="0"/>
        <extend val="0"/>
        <outline val="0"/>
        <shadow val="0"/>
        <u val="none"/>
        <vertAlign val="baseline"/>
        <sz val="11"/>
        <color theme="1"/>
        <name val="Montserrat"/>
        <scheme val="major"/>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2"/>
        </patternFill>
      </fill>
      <border diagonalUp="0" diagonalDown="0">
        <left style="medium">
          <color indexed="64"/>
        </left>
        <right/>
        <top/>
        <bottom/>
        <vertical/>
        <horizontal/>
      </border>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2"/>
        </patternFill>
      </fill>
      <border diagonalUp="0" diagonalDown="0">
        <left style="medium">
          <color indexed="64"/>
        </left>
        <right/>
        <top/>
        <bottom/>
        <vertical/>
        <horizontal/>
      </border>
    </dxf>
    <dxf>
      <font>
        <b val="0"/>
        <i val="0"/>
        <strike val="0"/>
        <condense val="0"/>
        <extend val="0"/>
        <outline val="0"/>
        <shadow val="0"/>
        <u val="none"/>
        <vertAlign val="baseline"/>
        <sz val="11"/>
        <color theme="0"/>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2"/>
        </patternFill>
      </fill>
      <border diagonalUp="0" diagonalDown="0">
        <left style="medium">
          <color indexed="64"/>
        </left>
        <right/>
        <top/>
        <bottom/>
        <vertical/>
        <horizontal/>
      </border>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0"/>
        </patternFill>
      </fill>
      <border diagonalUp="0" diagonalDown="0" outline="0">
        <left style="medium">
          <color indexed="64"/>
        </left>
        <right/>
        <top/>
        <bottom/>
      </border>
    </dxf>
    <dxf>
      <font>
        <b val="0"/>
        <i/>
        <strike val="0"/>
        <condense val="0"/>
        <extend val="0"/>
        <outline val="0"/>
        <shadow val="0"/>
        <u val="none"/>
        <vertAlign val="baseline"/>
        <sz val="11"/>
        <color theme="1"/>
        <name val="Calibri"/>
        <family val="2"/>
        <scheme val="none"/>
      </font>
      <fill>
        <patternFill patternType="solid">
          <fgColor indexed="64"/>
          <bgColor theme="4"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4" tint="0.79998168889431442"/>
        </patternFill>
      </fill>
      <border diagonalUp="0" diagonalDown="0">
        <left style="medium">
          <color indexed="64"/>
        </left>
        <right/>
        <top/>
        <bottom/>
        <vertical/>
        <horizontal/>
      </border>
    </dxf>
    <dxf>
      <border outline="0">
        <right style="medium">
          <color indexed="64"/>
        </right>
      </border>
    </dxf>
    <dxf>
      <font>
        <strike val="0"/>
        <outline val="0"/>
        <shadow val="0"/>
        <u val="none"/>
        <vertAlign val="baseline"/>
        <sz val="14"/>
        <name val="Calibri"/>
        <family val="2"/>
        <scheme val="none"/>
      </font>
    </dxf>
    <dxf>
      <font>
        <strike val="0"/>
        <outline val="0"/>
        <shadow val="0"/>
        <u val="none"/>
        <vertAlign val="baseline"/>
        <sz val="14"/>
        <color theme="1"/>
        <name val="Calibri"/>
        <family val="2"/>
        <scheme val="none"/>
      </font>
      <border diagonalUp="0" diagonalDown="0">
        <left/>
        <right style="medium">
          <color indexed="64"/>
        </right>
        <vertical/>
      </border>
    </dxf>
    <dxf>
      <border diagonalUp="0" diagonalDown="0">
        <left style="medium">
          <color indexed="64"/>
        </left>
        <right/>
        <vertical/>
      </border>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strike val="0"/>
        <outline val="0"/>
        <shadow val="0"/>
        <u val="none"/>
        <vertAlign val="baseline"/>
        <sz val="14"/>
        <color theme="1"/>
        <name val="Calibri"/>
        <family val="2"/>
        <scheme val="none"/>
      </font>
    </dxf>
    <dxf>
      <font>
        <b val="0"/>
        <i val="0"/>
        <strike val="0"/>
        <condense val="0"/>
        <extend val="0"/>
        <outline val="0"/>
        <shadow val="0"/>
        <u val="none"/>
        <vertAlign val="baseline"/>
        <sz val="11"/>
        <color theme="0"/>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2"/>
        </patternFill>
      </fill>
      <border diagonalUp="0" diagonalDown="0" outline="0">
        <left style="medium">
          <color indexed="64"/>
        </left>
        <right/>
        <top/>
        <bottom/>
      </border>
    </dxf>
    <dxf>
      <font>
        <b val="0"/>
        <i val="0"/>
        <strike val="0"/>
        <condense val="0"/>
        <extend val="0"/>
        <outline val="0"/>
        <shadow val="0"/>
        <u val="none"/>
        <vertAlign val="baseline"/>
        <sz val="11"/>
        <color theme="1"/>
        <name val="Calibri"/>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rgb="FFEEF9D2"/>
        </patternFill>
      </fill>
      <alignment horizontal="general" vertical="center" textRotation="0" wrapText="1" indent="0" justifyLastLine="0" shrinkToFit="0" readingOrder="0"/>
    </dxf>
    <dxf>
      <font>
        <b val="0"/>
        <i val="0"/>
        <strike val="0"/>
        <condense val="0"/>
        <extend val="0"/>
        <outline val="0"/>
        <shadow val="0"/>
        <u val="none"/>
        <vertAlign val="baseline"/>
        <sz val="14"/>
        <color theme="1"/>
        <name val="Calibri"/>
        <family val="2"/>
        <scheme val="none"/>
      </font>
      <fill>
        <patternFill patternType="solid">
          <fgColor indexed="64"/>
          <bgColor theme="0"/>
        </patternFill>
      </fill>
      <alignment horizontal="general" vertical="center" textRotation="0" wrapText="1" indent="0" justifyLastLine="0" shrinkToFit="0" readingOrder="0"/>
      <border outline="0">
        <left/>
        <right style="medium">
          <color indexed="64"/>
        </right>
      </border>
    </dxf>
    <dxf>
      <font>
        <b val="0"/>
        <i val="0"/>
        <strike val="0"/>
        <condense val="0"/>
        <extend val="0"/>
        <outline val="0"/>
        <shadow val="0"/>
        <u val="none"/>
        <vertAlign val="baseline"/>
        <sz val="10"/>
        <color theme="1"/>
        <name val="Calibri"/>
        <family val="2"/>
        <scheme val="none"/>
      </font>
      <fill>
        <patternFill patternType="solid">
          <fgColor indexed="64"/>
          <bgColor theme="0"/>
        </patternFill>
      </fill>
      <border diagonalUp="0" diagonalDown="0" outline="0">
        <left style="medium">
          <color indexed="64"/>
        </left>
        <right/>
        <top/>
        <bottom/>
      </border>
    </dxf>
    <dxf>
      <font>
        <b/>
        <i val="0"/>
        <strike val="0"/>
        <condense val="0"/>
        <extend val="0"/>
        <outline val="0"/>
        <shadow val="0"/>
        <u val="none"/>
        <vertAlign val="baseline"/>
        <sz val="11"/>
        <color theme="1"/>
        <name val="Calibri"/>
        <family val="2"/>
        <scheme val="none"/>
      </font>
      <fill>
        <patternFill patternType="solid">
          <fgColor indexed="64"/>
          <bgColor theme="4"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indexed="64"/>
          <bgColor theme="4" tint="0.79998168889431442"/>
        </patternFill>
      </fill>
      <border diagonalUp="0" diagonalDown="0">
        <left style="medium">
          <color indexed="64"/>
        </left>
        <right/>
        <top/>
        <bottom/>
        <vertical/>
        <horizontal/>
      </border>
    </dxf>
    <dxf>
      <border outline="0">
        <right style="medium">
          <color indexed="64"/>
        </right>
      </border>
    </dxf>
    <dxf>
      <font>
        <strike val="0"/>
        <outline val="0"/>
        <shadow val="0"/>
        <u val="none"/>
        <vertAlign val="baseline"/>
        <name val="Montserrat"/>
        <scheme val="major"/>
      </font>
    </dxf>
  </dxfs>
  <tableStyles count="1" defaultTableStyle="TableStyleMedium2" defaultPivotStyle="PivotStyleLight16">
    <tableStyle name="Table Style 1" pivot="0" count="0" xr9:uid="{0D8B1E79-408B-44D8-9DB6-23023C279CA2}"/>
  </tableStyles>
  <colors>
    <mruColors>
      <color rgb="FF16B4D8"/>
      <color rgb="FFFFFF8F"/>
      <color rgb="FFFF8989"/>
      <color rgb="FF008942"/>
      <color rgb="FFAFE028"/>
      <color rgb="FF434358"/>
      <color rgb="FFCDF2FA"/>
      <color rgb="FFEEF9D2"/>
      <color rgb="FFB3FFD7"/>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22/11/relationships/FeaturePropertyBag" Target="featurePropertyBag/featurePropertyBag.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0/relationships/richValueRel" Target="richData/richValueRel.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280528</xdr:colOff>
      <xdr:row>127</xdr:row>
      <xdr:rowOff>1270</xdr:rowOff>
    </xdr:to>
    <xdr:pic>
      <xdr:nvPicPr>
        <xdr:cNvPr id="2" name="Picture 1" descr="La page s'intitule « Outil d'évaluation pour des collectivités adaptées au climat » et comprend des sections décrivant l'objectif et les composantes de l'outil. L'introduction souligne que l'outil est fondé sur les principes de Réconciliation, d’équité, d’inclusion et de la lutte contre le racism (ÉILCR), dans le but d'aider les municipalités à intégrer l'adaptation au climat dans les processus d’administration locaux.&#10;&#10;Les sections principales comprennent:&#10;&#10;Introduction : Explique les objectifs de l'outil étant de sensibiliser, d’élaborer des portraits des efforts d'adaptation locaux et d’identifier des actions réalisables.&#10;&#10;Composantes essentielles de l'Outil : Décrit les trois piliers principaux (les personnes, les plans et la mise en œuvre) avec les jalons associés pour que les municipalités puissent suivre les progrès réalisés.&#10;&#10;Utiliser l'Outil : Fournit un guide pas à pas pour l'auto-évaluation, permettant la réflexion sur l'état de l'adaptation au climat, et l'identification des prochaines étapes. Des instructions plus détaillées sont disponibles dans le guide d'utilisation.&#10;&#10;Remerciements : Reconnaît les contributions des partenaires et les terres des peuples autochtones sur lesquelles ce travail a été développé.&#10;&#10;La mise en page utilise des blocs de couleur, des icônes et des sections structurées pour plus de clarté.&#10;&#10;&#10;&#10;&#10;&#10;" title="Introduction">
          <a:extLst>
            <a:ext uri="{FF2B5EF4-FFF2-40B4-BE49-F238E27FC236}">
              <a16:creationId xmlns:a16="http://schemas.microsoft.com/office/drawing/2014/main" id="{E1CC477C-8D20-46DE-A0B4-170118F7607D}"/>
            </a:ext>
          </a:extLst>
        </xdr:cNvPr>
        <xdr:cNvPicPr>
          <a:picLocks noChangeAspect="1"/>
        </xdr:cNvPicPr>
      </xdr:nvPicPr>
      <xdr:blipFill>
        <a:blip xmlns:r="http://schemas.openxmlformats.org/officeDocument/2006/relationships" r:embed="rId1"/>
        <a:stretch>
          <a:fillRect/>
        </a:stretch>
      </xdr:blipFill>
      <xdr:spPr>
        <a:xfrm>
          <a:off x="0" y="0"/>
          <a:ext cx="15901528" cy="222554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2245900</xdr:colOff>
      <xdr:row>1</xdr:row>
      <xdr:rowOff>308087</xdr:rowOff>
    </xdr:to>
    <xdr:pic>
      <xdr:nvPicPr>
        <xdr:cNvPr id="3" name="Picture 2" descr="La bannière indique « Outil d'évaluation pour des collectivités adaptées au climat » à gauche et « Green Municipal Fund / Fonds Municipal Vert » à droite, avec un logo à côté du texte." title="Banner">
          <a:extLst>
            <a:ext uri="{FF2B5EF4-FFF2-40B4-BE49-F238E27FC236}">
              <a16:creationId xmlns:a16="http://schemas.microsoft.com/office/drawing/2014/main" id="{E8E16798-0B7E-D8BF-F0B0-D6B03A0C9538}"/>
            </a:ext>
          </a:extLst>
        </xdr:cNvPr>
        <xdr:cNvPicPr>
          <a:picLocks noChangeAspect="1"/>
        </xdr:cNvPicPr>
      </xdr:nvPicPr>
      <xdr:blipFill>
        <a:blip xmlns:r="http://schemas.openxmlformats.org/officeDocument/2006/relationships" r:embed="rId1"/>
        <a:stretch>
          <a:fillRect/>
        </a:stretch>
      </xdr:blipFill>
      <xdr:spPr>
        <a:xfrm>
          <a:off x="0" y="0"/>
          <a:ext cx="8421275" cy="8002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2065777</xdr:colOff>
      <xdr:row>1</xdr:row>
      <xdr:rowOff>302143</xdr:rowOff>
    </xdr:to>
    <xdr:pic>
      <xdr:nvPicPr>
        <xdr:cNvPr id="2" name="Picture 1" descr="La bannière indique « Outil d'évaluation pour des collectivités adaptées au climat » à gauche et « Green Municipal Fund / Fonds Municipal Vert » à droite, avec un logo à côté du texte." title="Banner">
          <a:extLst>
            <a:ext uri="{FF2B5EF4-FFF2-40B4-BE49-F238E27FC236}">
              <a16:creationId xmlns:a16="http://schemas.microsoft.com/office/drawing/2014/main" id="{A8414F8C-F754-F830-627B-78CA5938E23B}"/>
            </a:ext>
          </a:extLst>
        </xdr:cNvPr>
        <xdr:cNvPicPr>
          <a:picLocks noChangeAspect="1"/>
        </xdr:cNvPicPr>
      </xdr:nvPicPr>
      <xdr:blipFill>
        <a:blip xmlns:r="http://schemas.openxmlformats.org/officeDocument/2006/relationships" r:embed="rId1"/>
        <a:stretch>
          <a:fillRect/>
        </a:stretch>
      </xdr:blipFill>
      <xdr:spPr>
        <a:xfrm>
          <a:off x="0" y="0"/>
          <a:ext cx="8406706" cy="79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1344599</xdr:colOff>
      <xdr:row>1</xdr:row>
      <xdr:rowOff>302143</xdr:rowOff>
    </xdr:to>
    <xdr:pic>
      <xdr:nvPicPr>
        <xdr:cNvPr id="2" name="Picture 1" descr="La bannière indique « Outil d'évaluation pour des collectivités adaptées au climat » à gauche et « Green Municipal Fund / Fonds Municipal Vert » à droite, avec un logo à côté du texte." title="Banner">
          <a:extLst>
            <a:ext uri="{FF2B5EF4-FFF2-40B4-BE49-F238E27FC236}">
              <a16:creationId xmlns:a16="http://schemas.microsoft.com/office/drawing/2014/main" id="{E68B545B-67FD-D1A0-5830-37F438CD67CA}"/>
            </a:ext>
          </a:extLst>
        </xdr:cNvPr>
        <xdr:cNvPicPr>
          <a:picLocks noChangeAspect="1"/>
        </xdr:cNvPicPr>
      </xdr:nvPicPr>
      <xdr:blipFill>
        <a:blip xmlns:r="http://schemas.openxmlformats.org/officeDocument/2006/relationships" r:embed="rId1"/>
        <a:stretch>
          <a:fillRect/>
        </a:stretch>
      </xdr:blipFill>
      <xdr:spPr>
        <a:xfrm>
          <a:off x="0" y="0"/>
          <a:ext cx="8406706" cy="79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19</xdr:col>
      <xdr:colOff>690563</xdr:colOff>
      <xdr:row>0</xdr:row>
      <xdr:rowOff>71437</xdr:rowOff>
    </xdr:from>
    <xdr:to>
      <xdr:col>23</xdr:col>
      <xdr:colOff>745393</xdr:colOff>
      <xdr:row>0</xdr:row>
      <xdr:rowOff>334703</xdr:rowOff>
    </xdr:to>
    <xdr:pic>
      <xdr:nvPicPr>
        <xdr:cNvPr id="5" name="Picture 4" descr="This is an image of FCM's logo." title="FCM Logo">
          <a:extLst>
            <a:ext uri="{FF2B5EF4-FFF2-40B4-BE49-F238E27FC236}">
              <a16:creationId xmlns:a16="http://schemas.microsoft.com/office/drawing/2014/main" id="{4A343E9A-979F-4A66-9056-193F6762B4FE}"/>
            </a:ext>
          </a:extLst>
        </xdr:cNvPr>
        <xdr:cNvPicPr/>
      </xdr:nvPicPr>
      <xdr:blipFill>
        <a:blip xmlns:r="http://schemas.openxmlformats.org/officeDocument/2006/relationships" r:embed="rId1"/>
        <a:stretch>
          <a:fillRect/>
        </a:stretch>
      </xdr:blipFill>
      <xdr:spPr>
        <a:xfrm>
          <a:off x="5994797" y="71437"/>
          <a:ext cx="1751471" cy="263266"/>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bag type="DXFComplements" extRef="DXFComplementsMapperExtRef">
    <a k="MappedFeaturePropertyBags">
      <bagId>2</bagId>
    </a>
  </bag>
</FeaturePropertyBag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v>Le bannière indique « Outil d'évaluation pour des collectivités adaptées au climat » à gauche et « Green Municipal Fund / Fonds Municipal Vert » à droite, avec un logo à côté du texte.</v>
  </rv>
  <rv s="0">
    <v>0</v>
    <v>5</v>
    <v>La bannière indique « Outil d'évaluation pour des collectivités adaptées au climat » à gauche et « Green Municipal Fund / Fonds Municipal Vert » à droite, avec un logo à côté du texte.</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3F54D84-E98B-431B-91FD-048E99D2D6F5}" name="Table8" displayName="Table8" ref="A7:Q19" totalsRowShown="0" headerRowDxfId="224" tableBorderDxfId="223">
  <autoFilter ref="A7:Q19" xr:uid="{93F54D84-E98B-431B-91FD-048E99D2D6F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799C1725-309F-4E67-B1DB-9BCDB5EC0441}" name="Jalon n°" dataDxfId="222"/>
    <tableColumn id="2" xr3:uid="{4DF3D739-A7EA-4118-82E0-8B91F689E1CC}" name="Jalon" dataDxfId="221"/>
    <tableColumn id="3" xr3:uid="{9B759D22-5A41-4703-A779-1EC150267D16}" name="Note pour Aucun" dataDxfId="220"/>
    <tableColumn id="4" xr3:uid="{DF0368C2-6BA5-4A03-BBB8-202E6193E64A}" name="Pas encore démarré" dataDxfId="219"/>
    <tableColumn id="5" xr3:uid="{F22A14E9-19D6-40E1-8F0E-3918FF32BBEC}" name="Activités pour démarrer (Pas encore démarré à Quelques progrès réalisés)" dataDxfId="218"/>
    <tableColumn id="6" xr3:uid="{C6ACE3B8-A892-42A8-B0FB-CD303886D76E}" name="blank1" dataDxfId="217"/>
    <tableColumn id="7" xr3:uid="{41ECDFA0-063D-43D8-84D0-D82FA52104E8}" name="Note pour Quelques" dataDxfId="216"/>
    <tableColumn id="8" xr3:uid="{573BCE3A-F4EA-43F0-9FFE-01302DB2BFD2}" name="Quelques progrès réalisés" dataDxfId="215"/>
    <tableColumn id="9" xr3:uid="{571AE9A1-90CC-4803-B63D-B676D079A634}" name="Activités pour stimuler le progrès (Des progrès réalisés à Plus de progrès réalisés)" dataDxfId="214"/>
    <tableColumn id="10" xr3:uid="{181F9F5F-831E-432B-9FC2-AF83AF803071}" name="blank2" dataDxfId="213"/>
    <tableColumn id="11" xr3:uid="{23FD5990-8485-4611-BC63-8ACBF1382FEC}" name="Note pour Plus"/>
    <tableColumn id="12" xr3:uid="{B26BDA34-81CC-4D58-87B9-EA76F5855A49}" name="Plus de progrès réalisés" dataDxfId="212"/>
    <tableColumn id="13" xr3:uid="{016BCFD2-A759-4417-BEF2-90DA0029384D}" name="Activités pour renforcer l’approche (Plus de progrès réalisés à Pratiques avancées)" dataDxfId="211"/>
    <tableColumn id="14" xr3:uid="{F08DBB5C-5EBE-4084-96D8-EBEDA29F8D91}" name="blank3" dataDxfId="210"/>
    <tableColumn id="15" xr3:uid="{3DE21362-3A3C-4F8B-AB86-E4160E951C60}" name="Note pour Avancée" dataDxfId="209"/>
    <tableColumn id="16" xr3:uid="{FD25EE88-31FA-451F-9C88-5E188DE85FB5}" name="Pratiques avancées" dataDxfId="208"/>
    <tableColumn id="17" xr3:uid="{EE209387-AADA-4973-87C1-64E8FAC70269}" name="Column1"/>
  </tableColumns>
  <tableStyleInfo name="Table Style 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F92C0AD-9770-473D-A307-C76AC042E9C9}" name="Table3" displayName="Table3" ref="A15:Q22" totalsRowShown="0" tableBorderDxfId="94">
  <autoFilter ref="A15:Q22" xr:uid="{2F92C0AD-9770-473D-A307-C76AC042E9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529CEC47-BDBA-43A8-BC86-3A62FF3F6FEF}" name="Jalon n°" dataDxfId="93"/>
    <tableColumn id="2" xr3:uid="{53F34967-7041-48B8-8087-4D50BE7DCA70}" name="Jalon" dataDxfId="92"/>
    <tableColumn id="3" xr3:uid="{A3AEF4F4-E172-4FE6-B6A2-C26D604D5853}" name="Note pour Aucun" dataDxfId="91"/>
    <tableColumn id="4" xr3:uid="{4423A48B-1AD9-4114-8C44-C2B2DB95A31D}" name="Pas encore démarré" dataDxfId="90"/>
    <tableColumn id="5" xr3:uid="{5B0808A4-BD57-45F4-AE06-C336C0DEA06F}" name="Activités pour démarrer (Pas encore démarré à Quelques progrès réalisés)" dataDxfId="89"/>
    <tableColumn id="6" xr3:uid="{BAE2E521-3979-4885-8D8F-DD08FC519107}" name="blank1" dataDxfId="88"/>
    <tableColumn id="7" xr3:uid="{3A04DE90-7CCF-4492-9062-02345A82767C}" name="Note pour Quelques" dataDxfId="87"/>
    <tableColumn id="8" xr3:uid="{C8FFF546-5BEB-407F-9FF8-B00E74731F7B}" name="Quelques progrès réalisés" dataDxfId="86"/>
    <tableColumn id="9" xr3:uid="{CF80C95D-1BDA-45FD-8D01-44ABA7283385}" name="Activités pour stimuler le progrès (Des progrès réalisés à Plus de progrès réalisés)" dataDxfId="85"/>
    <tableColumn id="10" xr3:uid="{175167A7-0434-4BD1-A192-D8CBCB2B26DA}" name="blank2" dataDxfId="84"/>
    <tableColumn id="11" xr3:uid="{EB71C1B0-949F-47C8-82E5-9D08BC5A0BB9}" name="Note pour Plus" dataDxfId="83"/>
    <tableColumn id="12" xr3:uid="{2ABAD9A0-0E17-485A-8561-6348E4FC3F73}" name="Plus de progrès réalisés" dataDxfId="82"/>
    <tableColumn id="13" xr3:uid="{AE4530B5-9C8B-44F9-A0E4-11C0200B8080}" name="Activités pour renforcer l’approche (Plus de progrès réalisés à Pratiques avancées)" dataDxfId="81"/>
    <tableColumn id="14" xr3:uid="{821DDB24-48BA-4707-A699-60BCD00AEC47}" name="blank3" dataDxfId="80"/>
    <tableColumn id="15" xr3:uid="{0D8E72F7-C986-4F85-BDB1-D3995C9DA7B2}" name="Note pour Avancée" dataDxfId="79"/>
    <tableColumn id="16" xr3:uid="{F973CBA5-AD55-456C-A7C7-2ADEF40F2585}" name="Pratiques avancées" dataDxfId="78"/>
    <tableColumn id="17" xr3:uid="{F0D1D2DB-8122-4940-9CD0-186EE5BA0965}" name="Column1" dataDxfId="77"/>
  </tableColumns>
  <tableStyleInfo name="Table Style 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8711A9E-0C19-40F0-AD6F-3A96705087E4}" name="Table4" displayName="Table4" ref="A25:Q37" totalsRowShown="0" tableBorderDxfId="76">
  <autoFilter ref="A25:Q37" xr:uid="{A8711A9E-0C19-40F0-AD6F-3A96705087E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404B92DF-7B66-45B2-B5C5-D17956D89D4B}" name="Jalon n°" dataDxfId="75"/>
    <tableColumn id="2" xr3:uid="{0954A603-9330-4C3B-B5FF-4C6272825A7C}" name="Jalon" dataDxfId="74"/>
    <tableColumn id="3" xr3:uid="{5A57B6BC-F79F-4750-BADB-86DAD418B9BF}" name="Note pour Aucun" dataDxfId="73"/>
    <tableColumn id="4" xr3:uid="{937BFA44-B308-4B0A-ADF3-336F9510C43F}" name="Pas encore démarré" dataDxfId="72"/>
    <tableColumn id="5" xr3:uid="{A27C8995-B42D-415A-8AE8-B7A5FC20A331}" name="Activités pour démarrer (Pas encore démarré à Quelques progrès réalisés)" dataDxfId="71"/>
    <tableColumn id="6" xr3:uid="{AC9430CB-7EA2-4D85-B9FB-AF6D9DE8A241}" name="blank1" dataDxfId="70"/>
    <tableColumn id="7" xr3:uid="{08A18E19-0239-451E-B004-110AD053A542}" name="Note pour Quelques" dataDxfId="69"/>
    <tableColumn id="8" xr3:uid="{913D0429-5447-48BA-94C9-48A7514E3A3E}" name="Quelques progrès réalisés" dataDxfId="68"/>
    <tableColumn id="9" xr3:uid="{6D436C87-990F-42EE-92C9-4F85822653DA}" name="Activités pour stimuler le progrès (Des progrès réalisés à Plus de progrès réalisés)" dataDxfId="67"/>
    <tableColumn id="10" xr3:uid="{67FA0A52-5F19-404A-B83C-91E95752C2B6}" name="blank2" dataDxfId="66"/>
    <tableColumn id="11" xr3:uid="{738048BE-08CA-4625-B460-CF0BAB17045F}" name="Note pour Plus" dataDxfId="65"/>
    <tableColumn id="12" xr3:uid="{B631D75C-04ED-4988-A482-87BE9CC97780}" name="Plus de progrès réalisés" dataDxfId="64"/>
    <tableColumn id="13" xr3:uid="{A970FFC7-365A-4FBC-ADCB-CE2E2B829750}" name="Activités pour renforcer l’approche (Plus de progrès réalisés à Pratiques avancées)" dataDxfId="63"/>
    <tableColumn id="14" xr3:uid="{0E2CC20D-0CBF-4F89-A6C8-7D5A64E1ED3C}" name="blank3" dataDxfId="62"/>
    <tableColumn id="15" xr3:uid="{816B52F7-BC1E-4060-B57C-439E8C9F8FD0}" name="Note pour Avancée" dataDxfId="61"/>
    <tableColumn id="16" xr3:uid="{1A684968-50F8-48EC-A2CD-0422C90D2CAE}" name="Pratiques avancées" dataDxfId="60"/>
    <tableColumn id="17" xr3:uid="{B25C3971-AA1B-4F17-A512-34B56AD284FF}" name="Column1" dataDxfId="59"/>
  </tableColumns>
  <tableStyleInfo name="Table Style 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FB96CE7-F4D3-49EB-9642-CC6C7AFBF45C}" name="Tool_data" displayName="Tool_data" ref="B11:L148" totalsRowShown="0" headerRowDxfId="58" dataDxfId="57" tableBorderDxfId="56">
  <autoFilter ref="B11:L148" xr:uid="{3FB96CE7-F4D3-49EB-9642-CC6C7AFBF45C}"/>
  <tableColumns count="11">
    <tableColumn id="10" xr3:uid="{D75B50C5-CD8C-4B9C-A4F2-2EF44A5F9AD6}" name="Project number" dataDxfId="55">
      <calculatedColumnFormula>InfoOrg!$B$11</calculatedColumnFormula>
    </tableColumn>
    <tableColumn id="11" xr3:uid="{9EB0F789-D831-4072-A37A-7FC17DF46AFD}" name="Assesment date" dataDxfId="54">
      <calculatedColumnFormula>InfoOrg!$B$9</calculatedColumnFormula>
    </tableColumn>
    <tableColumn id="1" xr3:uid="{C586FAAC-395A-4FA2-A9B0-98F753A2B9A9}" name="Milestone No." dataDxfId="53"/>
    <tableColumn id="2" xr3:uid="{20C06D07-FBE6-474B-9E89-3888215E7288}" name="Milestone name" dataDxfId="52"/>
    <tableColumn id="3" xr3:uid="{B866488E-CDC9-4676-B3C4-A73CF21CC7C7}" name="T/F" dataDxfId="51"/>
    <tableColumn id="4" xr3:uid="{4C284BE0-32A7-4258-B8C0-89462A689AB2}" name="Abreviation" dataDxfId="50"/>
    <tableColumn id="5" xr3:uid="{7363579C-3513-4864-ADD3-CD7CB2CE17FE}" name="Stage" dataDxfId="49"/>
    <tableColumn id="6" xr3:uid="{24DBD12A-C810-4D00-8A71-D4A17A07C538}" name="Form category" dataDxfId="48"/>
    <tableColumn id="7" xr3:uid="{253AE8D6-78A5-411B-A2F6-A02EFDB04C3C}" name="Checkmark summary category" dataDxfId="47"/>
    <tableColumn id="9" xr3:uid="{AF48A3BB-17C2-4522-B9B7-81901D06C799}" name="Answer weight" dataDxfId="46"/>
    <tableColumn id="8" xr3:uid="{0C085805-9C98-463E-950B-2F4A506D1453}" name="Full description" dataDxfId="45"/>
  </tableColumns>
  <tableStyleInfo name="TableStyleLight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3591BCE-471F-46B9-AA4A-319258533CAC}" name="Errors_check" displayName="Errors_check" ref="B4:D7" totalsRowShown="0" headerRowDxfId="44" dataDxfId="43">
  <autoFilter ref="B4:D7" xr:uid="{C3591BCE-471F-46B9-AA4A-319258533CAC}"/>
  <tableColumns count="3">
    <tableColumn id="1" xr3:uid="{734C79E8-1066-40CF-A679-039B9F7A72CD}" name="Field" dataDxfId="42"/>
    <tableColumn id="2" xr3:uid="{DD2B0E9F-AF99-4F30-A2FA-1DA1DE566740}" name="Data entered" dataDxfId="41"/>
    <tableColumn id="3" xr3:uid="{E87D781C-A2E9-479A-B3B6-D103E5A26ED9}" name="Error found" dataDxfId="40"/>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BF4BF29-BC41-4A9E-BA2F-5814DA4048D9}" name="Table12" displayName="Table12" ref="A22:Q29" totalsRowShown="0" headerRowDxfId="207" tableBorderDxfId="206">
  <autoFilter ref="A22:Q29" xr:uid="{EBF4BF29-BC41-4A9E-BA2F-5814DA4048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9D87FACF-DA54-42AA-8413-3BEC4696066B}" name="Jalon n°" dataDxfId="205"/>
    <tableColumn id="2" xr3:uid="{C18E3641-30B5-4377-9759-ED848BB12166}" name="Jalon" dataDxfId="204"/>
    <tableColumn id="3" xr3:uid="{2FF4F14E-A934-4215-ACF5-1AA6F5B2FFB5}" name="Note pour Aucun" dataDxfId="203"/>
    <tableColumn id="4" xr3:uid="{3D80AF81-38CD-4048-9454-08986404BCFA}" name="Pas encore démarré" dataDxfId="202"/>
    <tableColumn id="5" xr3:uid="{2320E511-A361-4E8E-B502-3849EDF02959}" name="Activités pour démarrer (Pas encore démarré à Quelques progrès réalisés)" dataDxfId="201"/>
    <tableColumn id="6" xr3:uid="{D229AD00-44F0-4540-A867-0D3A4F802C5E}" name="blank1" dataDxfId="200"/>
    <tableColumn id="7" xr3:uid="{4057637A-7770-4DB3-B90C-7C0903028D12}" name="Note pour Quelques" dataDxfId="199"/>
    <tableColumn id="8" xr3:uid="{0E5442A5-F9DD-4FB8-8896-CCF28C256BE5}" name="Quelques progrès réalisés" dataDxfId="198"/>
    <tableColumn id="9" xr3:uid="{F1B756FA-098A-4717-9214-C04894D0B3A8}" name="Activités pour stimuler le progrès (Des progrès réalisés à Plus de progrès réalisés)" dataDxfId="197"/>
    <tableColumn id="10" xr3:uid="{5E12BF35-0BFA-4FEC-BCBC-A135CD32A38E}" name="blank2" dataDxfId="196"/>
    <tableColumn id="11" xr3:uid="{E9FA4D9A-B671-4541-A15C-7331E3167988}" name="Note pour Plus" dataDxfId="195"/>
    <tableColumn id="12" xr3:uid="{C7A1B7E0-94D2-4760-97DA-5C21057B5456}" name="Plus de progrès réalisés" dataDxfId="194"/>
    <tableColumn id="13" xr3:uid="{D78C7489-A7FD-424A-B259-14F007626A1B}" name="Activités pour renforcer l’approche (Plus de progrès réalisés à Pratiques avancées)" dataDxfId="193"/>
    <tableColumn id="14" xr3:uid="{8892FDF6-B6A8-48DC-8F86-A5546F383D0A}" name="blank3" dataDxfId="192"/>
    <tableColumn id="15" xr3:uid="{95B1FDC2-D4A7-4089-8AFF-C0B54D86AC9F}" name="Note pour Avancée" dataDxfId="191"/>
    <tableColumn id="16" xr3:uid="{0ECE394E-E3C0-4F16-9588-E04618867CBF}" name="Pratiques avancées" dataDxfId="190"/>
    <tableColumn id="17" xr3:uid="{92012C2A-D414-4611-AEA1-83511A4EABC5}" name="Column1" dataDxfId="189"/>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4343E5A-9EE5-4B12-AAE8-EB003B472069}" name="Table13" displayName="Table13" ref="A32:Q42" totalsRowShown="0" tableBorderDxfId="188">
  <autoFilter ref="A32:Q42" xr:uid="{54343E5A-9EE5-4B12-AAE8-EB003B47206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1C2B2824-3CF8-4FAA-B42D-2BB55E8FC60E}" name="Jalon n°" dataDxfId="187"/>
    <tableColumn id="2" xr3:uid="{D39A72E2-A8D2-447A-9D4F-5BF5A63159D5}" name="Jalon" dataDxfId="186"/>
    <tableColumn id="3" xr3:uid="{FA7FC504-F43E-49EF-B870-42158F20436B}" name="Note pour Aucun" dataDxfId="185"/>
    <tableColumn id="4" xr3:uid="{85DC4CDD-C279-4021-9B2A-B1BC972C22DD}" name="Pas encore démarré" dataDxfId="184"/>
    <tableColumn id="5" xr3:uid="{A2E9E5C9-CAEB-4384-BA9C-481A9C0236CA}" name="Activités pour démarrer (Pas encore démarré à Quelques progrès réalisés)" dataDxfId="183"/>
    <tableColumn id="6" xr3:uid="{070E308F-E0C8-4640-881F-C3B3C9C4DEA2}" name="blank1" dataDxfId="182"/>
    <tableColumn id="7" xr3:uid="{F7099F7D-E906-4E30-A2EF-FFC78AB77997}" name="Note pour Quelques" dataDxfId="181"/>
    <tableColumn id="8" xr3:uid="{ED87C8D2-4F9D-4889-A237-BA93E9AB7AB4}" name="Quelques progrès réalisés" dataDxfId="180"/>
    <tableColumn id="9" xr3:uid="{913A0338-94D6-4A9D-8EA3-C085FA0D3FEE}" name="Activités pour stimuler le progrès (Des progrès réalisés à Plus de progrès réalisés)" dataDxfId="179"/>
    <tableColumn id="10" xr3:uid="{D6353BA3-1128-48D0-9B3B-B1E6C73B87E3}" name="blank2" dataDxfId="178"/>
    <tableColumn id="11" xr3:uid="{0ABBB14A-8BAC-4DFE-86E8-587431ABCB5C}" name="Note pour Plus" dataDxfId="177"/>
    <tableColumn id="12" xr3:uid="{F0B82A7A-F4D3-46D8-8388-E2C629D26FBC}" name="Plus de progrès réalisés" dataDxfId="176"/>
    <tableColumn id="13" xr3:uid="{AE16F26F-A7D2-423E-99C9-27E23C77BA80}" name="Activités pour renforcer l’approche (Plus de progrès réalisés à Pratiques avancées)" dataDxfId="175"/>
    <tableColumn id="14" xr3:uid="{BA399F4B-427D-4128-B338-16C4F6E414C5}" name="blank3" dataDxfId="174"/>
    <tableColumn id="15" xr3:uid="{2D0C3ED9-5951-467C-8DB9-D2B7E5CA9537}" name="Note pour Avancée" dataDxfId="173"/>
    <tableColumn id="16" xr3:uid="{4DE2F4B1-57F4-49CA-8904-5A5296A29244}" name="Pratiques avancées" dataDxfId="172"/>
    <tableColumn id="17" xr3:uid="{A3564F53-6CCC-419C-903B-B0391F40FBA0}" name="Column1" dataDxfId="171"/>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F61DA0D-4794-4B1F-ADB9-5475F2CAEA69}" name="Table14" displayName="Table14" ref="A45:Q57" totalsRowShown="0" headerRowDxfId="170" tableBorderDxfId="169">
  <autoFilter ref="A45:Q57" xr:uid="{0F61DA0D-4794-4B1F-ADB9-5475F2CAEA6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8147EB90-3C9A-41AC-8539-A3DB73A9E85E}" name="Jalon n°" dataDxfId="168"/>
    <tableColumn id="2" xr3:uid="{5FEC61A3-6715-4711-B9B0-35800BCC9255}" name="Jalon" dataDxfId="167"/>
    <tableColumn id="3" xr3:uid="{BD6695B1-E816-4A10-831C-32E6C3C4DE8C}" name="Note pour Aucun" dataDxfId="166"/>
    <tableColumn id="4" xr3:uid="{175CF458-09FB-441A-8970-B356E96E78D6}" name="Pas encore démarré" dataDxfId="165"/>
    <tableColumn id="5" xr3:uid="{B3BAE455-07C6-4A7C-A3E6-F58CEF1F7061}" name="Activités pour démarrer (Pas encore démarré à Quelques progrès réalisés)" dataDxfId="164"/>
    <tableColumn id="6" xr3:uid="{324A166E-3465-4A34-8CB9-D108AEADB822}" name="blank1" dataDxfId="163"/>
    <tableColumn id="7" xr3:uid="{779CDE7F-4838-468E-96CC-F158AA79BABF}" name="Note pour Quelques" dataDxfId="162"/>
    <tableColumn id="8" xr3:uid="{5252F45C-BEC3-44BA-A43E-42B573D311F8}" name="Quelques progrès réalisés" dataDxfId="161"/>
    <tableColumn id="9" xr3:uid="{A859EB42-258B-4F8C-ACCF-C1447EB600AA}" name="Activités pour stimuler le progrès (Des progrès réalisés à Plus de progrès réalisés)" dataDxfId="160"/>
    <tableColumn id="10" xr3:uid="{A2009BAE-18C1-4C00-9CEB-546B7C8AFBCD}" name="blank2" dataDxfId="159"/>
    <tableColumn id="11" xr3:uid="{4A502E4A-F7AE-4C5C-A885-27A4A1F83075}" name="Note pour Plus" dataDxfId="158"/>
    <tableColumn id="12" xr3:uid="{C246FEBE-069F-4710-AFE8-8215CA721FB4}" name="Plus de progrès réalisés" dataDxfId="157"/>
    <tableColumn id="13" xr3:uid="{0B592FA1-22A6-48EB-AD87-CE22F2FE3BC2}" name="Activités pour renforcer l’approche (Plus de progrès réalisés à Pratiques avancées)" dataDxfId="156"/>
    <tableColumn id="14" xr3:uid="{4F500690-68B4-4FFB-98E7-B6CCAC6062F5}" name="blank3" dataDxfId="155"/>
    <tableColumn id="15" xr3:uid="{F3EE02E9-432D-4DB8-847D-45E0FCE895BE}" name="Note pour Avancée" dataDxfId="154"/>
    <tableColumn id="16" xr3:uid="{FAC067B3-D596-4F18-B256-DA846EC11756}" name="Pratiques avancées" dataDxfId="153"/>
    <tableColumn id="17" xr3:uid="{47941041-9A55-40BB-BB99-6710C1511503}" name="Column1" dataDxfId="152"/>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4DBE3CE-B333-4EAF-BB03-FC46EDF017DA}" name="Table5" displayName="Table5" ref="A6:J11" totalsRowShown="0" tableBorderDxfId="151">
  <autoFilter ref="A6:J11" xr:uid="{24DBE3CE-B333-4EAF-BB03-FC46EDF017D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1391A21-A0BB-4104-8CD6-4CA5A65E004C}" name="Jalon n°" dataDxfId="150"/>
    <tableColumn id="2" xr3:uid="{84F2321A-9BC7-4501-9E4E-2D595A9FF015}" name="Jalon"/>
    <tableColumn id="3" xr3:uid="{648A7C72-E22B-44EF-99CF-B7C3F9A1C897}" name="NoteSecteur" dataDxfId="149"/>
    <tableColumn id="4" xr3:uid="{63BC0CD3-BC39-4016-A1D1-49CDCC4DDB0A}" name="Secteurs de service" dataDxfId="148"/>
    <tableColumn id="5" xr3:uid="{2B621B55-AEBD-49E6-B1E3-657947D6B0E3}" name="Activités pour faire progresser les mesures relatives aux secteurs de service/risques climatiques" dataDxfId="147"/>
    <tableColumn id="6" xr3:uid="{428E1648-C6C7-4B1F-83DC-48A9402D1275}" name="NoteRisques" dataDxfId="146"/>
    <tableColumn id="7" xr3:uid="{9D93EE29-1083-422E-8468-BD808EE75153}" name="Risques climatiques" dataDxfId="145"/>
    <tableColumn id="8" xr3:uid="{35F8E100-5AA4-47B4-8E6E-8D7FF622ADC9}" name="Activités pour faire progresser les mesures relatives à l'équité, à l'inclusion, à la lutte contre le racisme et à la Réconciliation (R+ÉILCR)" dataDxfId="144"/>
    <tableColumn id="9" xr3:uid="{437D2902-7F07-41D7-BFFD-F048AF10C79C}" name="NoteR+ÉILCR" dataDxfId="143"/>
    <tableColumn id="10" xr3:uid="{0CFDE8DD-2BB0-407E-971E-8E10EAC53300}" name="Réconciliation, équité, inclusion et lutte contre le racisme (R+ÉILCR)" dataDxfId="142"/>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C2BA08B-5509-473B-AE68-98A08075F551}" name="Table6" displayName="Table6" ref="A14:J19" totalsRowShown="0" tableBorderDxfId="141">
  <autoFilter ref="A14:J19" xr:uid="{AC2BA08B-5509-473B-AE68-98A08075F55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5E1B9CF-0241-46A2-B38D-67EEC5839249}" name="Jalon n°" dataDxfId="140"/>
    <tableColumn id="2" xr3:uid="{5A5FD925-D295-4D25-BF4B-61814FF18198}" name="Jalon"/>
    <tableColumn id="3" xr3:uid="{EC6DE8CE-FDD0-4FAB-B51B-B3ECE6F6787B}" name="NoteSecteur" dataDxfId="139"/>
    <tableColumn id="4" xr3:uid="{E4EFE0BF-158D-4985-8011-C49EC19FEFD6}" name="Secteurs de service" dataDxfId="138"/>
    <tableColumn id="5" xr3:uid="{D743B33F-CBCE-4490-AF92-E2249761F627}" name="Activités pour faire progresser les mesures relatives aux secteurs de service/risques climatiques" dataDxfId="137"/>
    <tableColumn id="6" xr3:uid="{1CCF76DA-9952-4143-8C9D-F78F51F29FD9}" name="NoteRisques" dataDxfId="136"/>
    <tableColumn id="7" xr3:uid="{AE170FC6-A467-4D35-AD43-392B28117D07}" name="Risques climatiques" dataDxfId="135"/>
    <tableColumn id="8" xr3:uid="{9161C074-F4F3-41FD-8A99-C038F1F8CE7A}" name="Activités pour faire progresser les mesures relatives à l'équité, à l'inclusion, à la lutte contre le racisme et à la Réconciliation (R+ÉILCR)" dataDxfId="134"/>
    <tableColumn id="9" xr3:uid="{8D9B567F-E595-43A4-8C78-95420C10DD75}" name="NoteR+ÉILCR" dataDxfId="133"/>
    <tableColumn id="10" xr3:uid="{395FD721-D4F5-4050-A94B-142F3E4B3866}" name="Réconciliation, équité, inclusion et lutte contre le racisme (R+ÉILCR)" dataDxfId="132"/>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E06067D-8E7F-4520-8C3F-F4A85299B159}" name="Table9" displayName="Table9" ref="A22:J27" totalsRowShown="0" tableBorderDxfId="131">
  <autoFilter ref="A22:J27" xr:uid="{0E06067D-8E7F-4520-8C3F-F4A85299B1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B0377AB0-DE45-424B-A721-616E0DB69D4D}" name="Jalon n°" dataDxfId="130"/>
    <tableColumn id="2" xr3:uid="{36FAF7A5-431F-4344-A325-0BF905D1C44F}" name="Jalon" dataDxfId="129"/>
    <tableColumn id="3" xr3:uid="{56B90587-B347-4C2B-994E-3125488837C1}" name="NoteSecteur" dataDxfId="128"/>
    <tableColumn id="4" xr3:uid="{1D5A2888-00E8-4C48-89FA-315531912002}" name="Secteurs de service" dataDxfId="127"/>
    <tableColumn id="5" xr3:uid="{00B2B2E4-F646-4D90-8F9E-C6436D4907C6}" name="Activités pour faire progresser les mesures relatives aux secteurs de service/risques climatiques" dataDxfId="126"/>
    <tableColumn id="6" xr3:uid="{FD33B802-7805-4BC4-8B64-DB917C14A88A}" name="NoteRisques" dataDxfId="125"/>
    <tableColumn id="7" xr3:uid="{05BFC1AD-5763-44C6-A14C-A52EC4C7A3B3}" name="Risques climatiques" dataDxfId="124"/>
    <tableColumn id="8" xr3:uid="{0B33D955-2126-4FE7-B498-D424C5101159}" name="Activités pour faire progresser les mesures relatives à l'équité, à l'inclusion, à la lutte contre le racisme et à la Réconciliation (R+ÉILCR)" dataDxfId="123"/>
    <tableColumn id="9" xr3:uid="{92292C5B-DD5A-42ED-858C-0D6B09BADBBB}" name="NoteR+ÉILCR" dataDxfId="122"/>
    <tableColumn id="10" xr3:uid="{D174049B-55A3-457D-B3FD-F5A42ED6FD82}" name="Réconciliation, équité, inclusion et lutte contre le racisme (R+ÉILCR)" dataDxfId="121"/>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704654E-4B04-4337-A395-61DCC7763CE0}" name="Table10" displayName="Table10" ref="A30:J38" totalsRowShown="0" tableBorderDxfId="120">
  <autoFilter ref="A30:J38" xr:uid="{F704654E-4B04-4337-A395-61DCC7763CE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AC852AE7-223F-455B-9D16-927E733A0848}" name="Jalon n°" dataDxfId="119"/>
    <tableColumn id="2" xr3:uid="{A55C2A69-6872-4E2C-9941-7EF1C009D979}" name="Jalon" dataDxfId="118"/>
    <tableColumn id="3" xr3:uid="{107C41DD-46F9-4CCC-BB63-387B51666987}" name="NoteSecteur" dataDxfId="117"/>
    <tableColumn id="4" xr3:uid="{FC9888BF-5596-43A4-938B-E521AF1D2EA7}" name="Secteurs de service"/>
    <tableColumn id="5" xr3:uid="{2E846B96-1A4A-4A6F-97B5-D2B2960332A3}" name="Activités pour faire progresser les mesures relatives aux secteurs de service/risques climatiques" dataDxfId="116"/>
    <tableColumn id="6" xr3:uid="{5FD0A64C-AA7C-41D2-8F23-6D6D1C1B5E31}" name="NoteRisques" dataDxfId="115"/>
    <tableColumn id="7" xr3:uid="{130A875D-8B0B-4DA4-A3DC-81873976A248}" name="Risques climatiques" dataDxfId="114"/>
    <tableColumn id="8" xr3:uid="{16A6CEEC-1332-4E60-A081-EF824AC4B423}" name="Activités pour faire progresser les mesures relatives à l'équité, à l'inclusion, à la lutte contre le racisme et à la Réconciliation (R+ÉILCR)" dataDxfId="113"/>
    <tableColumn id="9" xr3:uid="{AFC7A52A-C651-4833-9BBB-BC2EF57244A5}" name="NoteR+ÉILCR" dataDxfId="112"/>
    <tableColumn id="10" xr3:uid="{493B04AE-60CE-472B-919A-7F5FB767B009}" name="Réconciliation, équité, inclusion et lutte contre le racisme (R+ÉILCR)" dataDxfId="111"/>
  </tableColumns>
  <tableStyleInfo name="Table Style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449678E-41E5-4311-A0D5-5135C92461CE}" name="Table1" displayName="Table1" ref="A6:Q12" totalsRowShown="0" tableBorderDxfId="110">
  <autoFilter ref="A6:Q12" xr:uid="{0449678E-41E5-4311-A0D5-5135C92461C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C7B06D-9D0B-4262-9055-22E3A6ED4EF6}" name="Jalon n°" dataDxfId="109"/>
    <tableColumn id="2" xr3:uid="{246D076A-E8D4-40DC-9288-DE90D2AD2F52}" name="Jalon"/>
    <tableColumn id="3" xr3:uid="{BB329E3F-4CC7-4E50-B351-87D497B5AA91}" name="Note pour Aucun" dataDxfId="108"/>
    <tableColumn id="4" xr3:uid="{74B2CEF7-CBD2-4DC0-B2F1-02D04234F5F4}" name="Pas encore démarré" dataDxfId="107"/>
    <tableColumn id="5" xr3:uid="{AD9E80A4-5D95-4F5B-9377-0E1283652BA3}" name="Activités pour démarrer (Pas encore démarré à Quelques progrès réalisés)" dataDxfId="106"/>
    <tableColumn id="6" xr3:uid="{FF0633DF-6308-4741-8500-A14E17A5BDB2}" name="blank1" dataDxfId="105"/>
    <tableColumn id="7" xr3:uid="{D8A345CF-1149-4313-BA6C-1BFE4C9223E7}" name="Note pour Quelques" dataDxfId="104"/>
    <tableColumn id="8" xr3:uid="{C43C96D8-3658-4702-81CE-71905DA78C87}" name="Quelques progrès réalisés" dataDxfId="103"/>
    <tableColumn id="9" xr3:uid="{1521E753-0C96-4114-B378-966016BA2EB1}" name="Activités pour stimuler le progrès (Des progrès réalisés à Plus de progrès réalisés)" dataDxfId="102"/>
    <tableColumn id="10" xr3:uid="{310A8D3E-EC23-4DE1-B1FA-942B434D5E8C}" name="blank2" dataDxfId="101"/>
    <tableColumn id="11" xr3:uid="{308A9D7C-D5CF-43AE-8FB2-2346C042830A}" name="Note pour Plus" dataDxfId="100"/>
    <tableColumn id="12" xr3:uid="{F01FB48B-99E9-4061-A77E-787DA3A36B2B}" name="Plus de progrès réalisés" dataDxfId="99"/>
    <tableColumn id="13" xr3:uid="{F7D2030D-10DF-4DB5-A91D-A03B55EC0E07}" name="Activités pour renforcer l’approche (Plus de progrès réalisés à Pratiques avancées)"/>
    <tableColumn id="14" xr3:uid="{CCED3A59-4732-4C46-B53B-39461C9A7863}" name="blank3" dataDxfId="98"/>
    <tableColumn id="15" xr3:uid="{4BAEF83F-4D5D-45F8-B826-197548121994}" name="Note pour Avancée" dataDxfId="97"/>
    <tableColumn id="16" xr3:uid="{ED972811-A419-4ACB-9EAD-D578B3892C76}" name="Pratiques avancées" dataDxfId="96"/>
    <tableColumn id="17" xr3:uid="{F33BFFED-5367-4207-BC69-213BDBEF11BC}" name="Column1" dataDxfId="95"/>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FCM Tool">
      <a:dk1>
        <a:srgbClr val="3B3B3B"/>
      </a:dk1>
      <a:lt1>
        <a:srgbClr val="FFFFFF"/>
      </a:lt1>
      <a:dk2>
        <a:srgbClr val="3B3B3B"/>
      </a:dk2>
      <a:lt2>
        <a:srgbClr val="FFFFFF"/>
      </a:lt2>
      <a:accent1>
        <a:srgbClr val="AFE028"/>
      </a:accent1>
      <a:accent2>
        <a:srgbClr val="008942"/>
      </a:accent2>
      <a:accent3>
        <a:srgbClr val="16B4D8"/>
      </a:accent3>
      <a:accent4>
        <a:srgbClr val="860038"/>
      </a:accent4>
      <a:accent5>
        <a:srgbClr val="706D84"/>
      </a:accent5>
      <a:accent6>
        <a:srgbClr val="434358"/>
      </a:accent6>
      <a:hlink>
        <a:srgbClr val="5F3C6B"/>
      </a:hlink>
      <a:folHlink>
        <a:srgbClr val="00809E"/>
      </a:folHlink>
    </a:clrScheme>
    <a:fontScheme name="FCM Tool">
      <a:majorFont>
        <a:latin typeface="Montserrat"/>
        <a:ea typeface=""/>
        <a:cs typeface=""/>
      </a:majorFont>
      <a:minorFont>
        <a:latin typeface="Montserra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2.xm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drawing" Target="../drawings/drawing3.xml"/><Relationship Id="rId5" Type="http://schemas.openxmlformats.org/officeDocument/2006/relationships/table" Target="../tables/table8.xml"/><Relationship Id="rId4" Type="http://schemas.openxmlformats.org/officeDocument/2006/relationships/table" Target="../tables/table7.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drawing" Target="../drawings/drawing4.xml"/><Relationship Id="rId4" Type="http://schemas.openxmlformats.org/officeDocument/2006/relationships/table" Target="../tables/table11.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table" Target="../tables/table1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2138C-EFC4-4B84-8B5F-5847CA78D7DD}">
  <sheetPr codeName="Sheet2"/>
  <dimension ref="A1"/>
  <sheetViews>
    <sheetView topLeftCell="A97" zoomScaleNormal="100" workbookViewId="0">
      <selection activeCell="R22" sqref="R21:R22"/>
    </sheetView>
  </sheetViews>
  <sheetFormatPr defaultColWidth="9.140625" defaultRowHeight="12.75" x14ac:dyDescent="0.2"/>
  <cols>
    <col min="1" max="16384" width="9.140625" style="1"/>
  </cols>
  <sheetData/>
  <sheetProtection algorithmName="SHA-512" hashValue="YRzWEyzRNYulAWmzBMeYTA8kAShPp3+A2gddMooN96QfjqP7mupi46J4PtA3nwQ3tLkrxCsRNgA0z2C0IiKn8w==" saltValue="qzl59mZ5CL4ZRGoWmvypFg==" spinCount="100000" sheet="1" objects="1" scenarios="1"/>
  <pageMargins left="0.7" right="0.7" top="0.75" bottom="0.75" header="0.3" footer="0.3"/>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3A06E-7CC8-4B44-9D31-25552B8D4B20}">
  <sheetPr codeName="Sheet3"/>
  <dimension ref="A1:B19"/>
  <sheetViews>
    <sheetView topLeftCell="A4" workbookViewId="0">
      <selection sqref="A1:B2"/>
    </sheetView>
  </sheetViews>
  <sheetFormatPr defaultColWidth="9.140625" defaultRowHeight="12.75" x14ac:dyDescent="0.2"/>
  <cols>
    <col min="1" max="1" width="67.7109375" style="1" bestFit="1" customWidth="1"/>
    <col min="2" max="2" width="68.5703125" style="1" bestFit="1" customWidth="1"/>
    <col min="3" max="16384" width="9.140625" style="1"/>
  </cols>
  <sheetData>
    <row r="1" spans="1:2" ht="36.6" customHeight="1" x14ac:dyDescent="0.2">
      <c r="A1" s="444" t="e" vm="1">
        <v>#VALUE!</v>
      </c>
      <c r="B1" s="444"/>
    </row>
    <row r="2" spans="1:2" ht="13.5" thickBot="1" x14ac:dyDescent="0.25">
      <c r="A2" s="445"/>
      <c r="B2" s="445"/>
    </row>
    <row r="4" spans="1:2" ht="21.75" x14ac:dyDescent="0.4">
      <c r="A4" s="149" t="s">
        <v>0</v>
      </c>
      <c r="B4" s="147"/>
    </row>
    <row r="5" spans="1:2" ht="18.75" x14ac:dyDescent="0.35">
      <c r="A5" s="391" t="s">
        <v>1</v>
      </c>
      <c r="B5" s="432"/>
    </row>
    <row r="6" spans="1:2" ht="18.75" x14ac:dyDescent="0.35">
      <c r="A6" s="391" t="s">
        <v>2</v>
      </c>
      <c r="B6" s="432"/>
    </row>
    <row r="7" spans="1:2" ht="18.75" x14ac:dyDescent="0.35">
      <c r="A7" s="391" t="s">
        <v>3</v>
      </c>
      <c r="B7" s="432"/>
    </row>
    <row r="8" spans="1:2" ht="18.75" x14ac:dyDescent="0.35">
      <c r="A8" s="391" t="s">
        <v>4</v>
      </c>
      <c r="B8" s="432"/>
    </row>
    <row r="9" spans="1:2" ht="18.75" x14ac:dyDescent="0.35">
      <c r="A9" s="391" t="s">
        <v>5</v>
      </c>
      <c r="B9" s="433"/>
    </row>
    <row r="10" spans="1:2" ht="18.75" x14ac:dyDescent="0.35">
      <c r="A10" s="391"/>
      <c r="B10" s="146"/>
    </row>
    <row r="11" spans="1:2" ht="18.75" x14ac:dyDescent="0.35">
      <c r="A11" s="391" t="s">
        <v>6</v>
      </c>
      <c r="B11" s="152" t="s">
        <v>7</v>
      </c>
    </row>
    <row r="12" spans="1:2" ht="15" x14ac:dyDescent="0.3">
      <c r="A12" s="146"/>
      <c r="B12" s="146"/>
    </row>
    <row r="13" spans="1:2" ht="18.75" x14ac:dyDescent="0.35">
      <c r="A13" s="146"/>
      <c r="B13" s="153" t="str">
        <f>IF(COUNTIF('Rapports d''évaluation usage FCM'!AB13:AB23,"Errors found"),"Le formulaire est incomplet ou comporte des erreurs !","")</f>
        <v>Le formulaire est incomplet ou comporte des erreurs !</v>
      </c>
    </row>
    <row r="14" spans="1:2" ht="37.5" x14ac:dyDescent="0.35">
      <c r="A14" s="146"/>
      <c r="B14" s="434" t="str">
        <f>IF(B9,"","La date à laquelle vous avez complèté l'évaluation est manquante !")</f>
        <v>La date à laquelle vous avez complèté l'évaluation est manquante !</v>
      </c>
    </row>
    <row r="15" spans="1:2" ht="15" x14ac:dyDescent="0.3">
      <c r="A15" s="146"/>
      <c r="B15" s="146"/>
    </row>
    <row r="16" spans="1:2" ht="15" x14ac:dyDescent="0.3">
      <c r="A16" s="146"/>
      <c r="B16" s="146"/>
    </row>
    <row r="17" spans="1:2" ht="15" x14ac:dyDescent="0.3">
      <c r="A17" s="146"/>
      <c r="B17" s="146"/>
    </row>
    <row r="18" spans="1:2" ht="30.75" x14ac:dyDescent="0.55000000000000004">
      <c r="A18" s="151" t="s">
        <v>8</v>
      </c>
      <c r="B18" s="146"/>
    </row>
    <row r="19" spans="1:2" ht="15" x14ac:dyDescent="0.3">
      <c r="A19" s="146"/>
      <c r="B19" s="146"/>
    </row>
  </sheetData>
  <sheetProtection algorithmName="SHA-512" hashValue="aeG/qi7vIq8iQolb3+GMsEafpKRhLPqfs4lR+8lPSY8kBJBU58IA0wGX6TId/6Zea7po8Nmod9fRqMxN4i9zZg==" saltValue="3vr/YmW1KxqziboHMscTNQ==" spinCount="100000" sheet="1" objects="1" scenarios="1"/>
  <mergeCells count="1">
    <mergeCell ref="A1:B2"/>
  </mergeCells>
  <dataValidations count="1">
    <dataValidation type="date" allowBlank="1" showInputMessage="1" showErrorMessage="1" error="Please check the date and correct format YYYY-MM-DD." prompt="Please, enter date when you completed this assesment in the format YYYY-MM-DD." sqref="B9" xr:uid="{66BBC5C1-538F-4524-9733-907E23145A10}">
      <formula1>45597</formula1>
      <formula2>49249</formula2>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FDB1074-5ADB-4136-95A4-48DC47AD39D2}">
            <xm:f>COUNTIF('Rapports d''évaluation usage FCM'!$D$5:$D$7,"no")&lt;&gt;3</xm:f>
            <x14:dxf>
              <font>
                <b val="0"/>
                <i val="0"/>
                <strike val="0"/>
              </font>
              <fill>
                <patternFill>
                  <bgColor rgb="FFFFC000"/>
                </patternFill>
              </fill>
            </x14:dxf>
          </x14:cfRule>
          <x14:cfRule type="expression" priority="2" id="{A2C275D9-BC31-474B-BB4F-39D253523D60}">
            <xm:f>COUNTIF('Rapports d''évaluation usage FCM'!$D$5:$D$7,"no")=3</xm:f>
            <x14:dxf>
              <font>
                <b val="0"/>
                <i val="0"/>
                <strike val="0"/>
                <color auto="1"/>
              </font>
              <fill>
                <patternFill>
                  <bgColor rgb="FF92D050"/>
                </patternFill>
              </fill>
            </x14:dxf>
          </x14:cfRule>
          <xm:sqref>B11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6E8C9FB-B507-4561-8104-1740D2D95E78}">
          <x14:formula1>
            <xm:f>'Province Info - Hide'!$B$2:$B$14</xm:f>
          </x14:formula1>
          <xm:sqref>B7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409FE-85BC-4B3D-9E29-D761BF5AB17A}">
  <sheetPr codeName="Sheet1">
    <tabColor theme="4"/>
  </sheetPr>
  <dimension ref="A1:T80"/>
  <sheetViews>
    <sheetView showGridLines="0" topLeftCell="A9" zoomScale="60" zoomScaleNormal="60" workbookViewId="0">
      <selection activeCell="E15" sqref="E15"/>
    </sheetView>
  </sheetViews>
  <sheetFormatPr defaultColWidth="9.140625" defaultRowHeight="15" x14ac:dyDescent="0.3"/>
  <cols>
    <col min="1" max="1" width="13.5703125" style="146" customWidth="1"/>
    <col min="2" max="2" width="30.7109375" style="146" customWidth="1"/>
    <col min="3" max="3" width="7.7109375" style="146" customWidth="1"/>
    <col min="4" max="4" width="40.7109375" style="146" customWidth="1"/>
    <col min="5" max="5" width="70.7109375" style="146" customWidth="1"/>
    <col min="6" max="6" width="10.7109375" style="146" customWidth="1"/>
    <col min="7" max="7" width="7.7109375" style="146" customWidth="1"/>
    <col min="8" max="8" width="50.7109375" style="146" customWidth="1"/>
    <col min="9" max="9" width="70.7109375" style="146" customWidth="1"/>
    <col min="10" max="10" width="10.7109375" style="146" customWidth="1"/>
    <col min="11" max="11" width="7.7109375" style="146" customWidth="1"/>
    <col min="12" max="12" width="50.7109375" style="146" customWidth="1"/>
    <col min="13" max="13" width="70.7109375" style="146" customWidth="1"/>
    <col min="14" max="14" width="10.7109375" style="146" customWidth="1"/>
    <col min="15" max="15" width="7.7109375" style="146" customWidth="1"/>
    <col min="16" max="16" width="50.7109375" style="146" customWidth="1"/>
    <col min="17" max="17" width="45.7109375" style="146" customWidth="1"/>
    <col min="18" max="18" width="7" style="146" customWidth="1"/>
    <col min="19" max="16384" width="9.140625" style="146"/>
  </cols>
  <sheetData>
    <row r="1" spans="1:20" ht="39.6" customHeight="1" x14ac:dyDescent="0.6">
      <c r="A1" s="449"/>
      <c r="B1" s="449"/>
      <c r="C1" s="449"/>
      <c r="D1" s="449"/>
      <c r="E1" s="449"/>
      <c r="G1" s="154"/>
    </row>
    <row r="2" spans="1:20" ht="39.6" customHeight="1" x14ac:dyDescent="0.6">
      <c r="A2" s="242"/>
      <c r="B2" s="242"/>
      <c r="C2" s="242"/>
      <c r="D2" s="242"/>
      <c r="E2" s="242"/>
    </row>
    <row r="3" spans="1:20" ht="40.5" customHeight="1" x14ac:dyDescent="0.3">
      <c r="A3" s="450" t="s">
        <v>9</v>
      </c>
      <c r="B3" s="451"/>
      <c r="C3" s="451"/>
      <c r="D3" s="451"/>
      <c r="E3" s="451"/>
      <c r="F3" s="451"/>
      <c r="G3" s="451"/>
      <c r="H3" s="451"/>
      <c r="I3" s="451"/>
      <c r="J3" s="451"/>
      <c r="K3" s="451"/>
      <c r="L3" s="451"/>
      <c r="M3" s="451"/>
      <c r="N3" s="451"/>
      <c r="O3" s="451"/>
      <c r="P3" s="451"/>
      <c r="Q3" s="452"/>
      <c r="R3" s="157"/>
    </row>
    <row r="4" spans="1:20" ht="9" hidden="1" customHeight="1" x14ac:dyDescent="0.45">
      <c r="A4" s="158"/>
      <c r="B4" s="155"/>
      <c r="C4" s="155"/>
      <c r="D4" s="155"/>
      <c r="E4" s="156"/>
      <c r="F4" s="156"/>
      <c r="G4" s="155"/>
      <c r="H4" s="155"/>
      <c r="I4" s="156"/>
      <c r="J4" s="156"/>
      <c r="K4" s="155"/>
      <c r="L4" s="155"/>
      <c r="M4" s="156"/>
      <c r="N4" s="156"/>
      <c r="O4" s="155"/>
      <c r="P4" s="155"/>
      <c r="Q4" s="155"/>
      <c r="R4" s="157"/>
    </row>
    <row r="5" spans="1:20" ht="24.6" customHeight="1" x14ac:dyDescent="0.3">
      <c r="A5" s="453" t="s">
        <v>10</v>
      </c>
      <c r="B5" s="453"/>
      <c r="C5" s="453"/>
      <c r="D5" s="453"/>
      <c r="E5" s="453"/>
      <c r="F5" s="453"/>
      <c r="G5" s="453"/>
      <c r="H5" s="453"/>
      <c r="I5" s="453"/>
      <c r="J5" s="453"/>
      <c r="K5" s="453"/>
      <c r="L5" s="453"/>
      <c r="M5" s="453"/>
      <c r="N5" s="453"/>
      <c r="O5" s="453"/>
      <c r="P5" s="453"/>
      <c r="Q5" s="453"/>
      <c r="R5" s="157"/>
    </row>
    <row r="6" spans="1:20" ht="34.5" customHeight="1" thickBot="1" x14ac:dyDescent="0.35">
      <c r="A6" s="454" t="s">
        <v>11</v>
      </c>
      <c r="B6" s="454"/>
      <c r="C6" s="454"/>
      <c r="D6" s="454"/>
      <c r="E6" s="454"/>
      <c r="F6" s="454"/>
      <c r="G6" s="454"/>
      <c r="H6" s="454"/>
      <c r="I6" s="454"/>
      <c r="J6" s="454"/>
      <c r="K6" s="454"/>
      <c r="L6" s="454"/>
      <c r="M6" s="454"/>
      <c r="N6" s="454"/>
      <c r="O6" s="454"/>
      <c r="P6" s="454"/>
      <c r="Q6" s="454"/>
      <c r="R6" s="157"/>
    </row>
    <row r="7" spans="1:20" ht="44.25" thickBot="1" x14ac:dyDescent="0.35">
      <c r="A7" s="161" t="s">
        <v>12</v>
      </c>
      <c r="B7" s="161" t="s">
        <v>13</v>
      </c>
      <c r="C7" s="162" t="s">
        <v>14</v>
      </c>
      <c r="D7" s="163" t="s">
        <v>15</v>
      </c>
      <c r="E7" s="164" t="s">
        <v>16</v>
      </c>
      <c r="F7" s="165" t="s">
        <v>17</v>
      </c>
      <c r="G7" s="166" t="s">
        <v>18</v>
      </c>
      <c r="H7" s="163" t="s">
        <v>19</v>
      </c>
      <c r="I7" s="164" t="s">
        <v>20</v>
      </c>
      <c r="J7" s="165" t="s">
        <v>21</v>
      </c>
      <c r="K7" s="166" t="s">
        <v>22</v>
      </c>
      <c r="L7" s="163" t="s">
        <v>23</v>
      </c>
      <c r="M7" s="164" t="s">
        <v>24</v>
      </c>
      <c r="N7" s="165" t="s">
        <v>25</v>
      </c>
      <c r="O7" s="166" t="s">
        <v>26</v>
      </c>
      <c r="P7" s="422" t="s">
        <v>27</v>
      </c>
      <c r="Q7" s="428" t="s">
        <v>28</v>
      </c>
      <c r="R7" s="157"/>
    </row>
    <row r="8" spans="1:20" ht="65.25" x14ac:dyDescent="0.4">
      <c r="A8" s="212">
        <v>1</v>
      </c>
      <c r="B8" s="167" t="s">
        <v>29</v>
      </c>
      <c r="C8" s="113" t="s">
        <v>30</v>
      </c>
      <c r="D8" s="392"/>
      <c r="E8" s="168" t="s">
        <v>31</v>
      </c>
      <c r="F8" s="169"/>
      <c r="G8" s="113" t="s">
        <v>30</v>
      </c>
      <c r="H8" s="170" t="s">
        <v>31</v>
      </c>
      <c r="I8" s="168" t="s">
        <v>31</v>
      </c>
      <c r="J8" s="171"/>
      <c r="K8" s="113" t="s">
        <v>30</v>
      </c>
      <c r="L8" s="170" t="s">
        <v>31</v>
      </c>
      <c r="M8" s="168" t="s">
        <v>31</v>
      </c>
      <c r="N8" s="169"/>
      <c r="O8" s="113" t="s">
        <v>30</v>
      </c>
      <c r="P8" s="226" t="s">
        <v>31</v>
      </c>
      <c r="Q8" s="172"/>
      <c r="R8" s="157"/>
    </row>
    <row r="9" spans="1:20" ht="187.5" x14ac:dyDescent="0.35">
      <c r="A9" s="173"/>
      <c r="B9" s="174" t="s">
        <v>32</v>
      </c>
      <c r="C9" s="393" t="b">
        <v>0</v>
      </c>
      <c r="D9" s="256" t="s">
        <v>33</v>
      </c>
      <c r="E9" s="175" t="s">
        <v>34</v>
      </c>
      <c r="F9" s="131" t="s">
        <v>35</v>
      </c>
      <c r="G9" s="176" t="b">
        <v>0</v>
      </c>
      <c r="H9" s="177" t="s">
        <v>36</v>
      </c>
      <c r="I9" s="175" t="s">
        <v>37</v>
      </c>
      <c r="J9" s="130" t="s">
        <v>35</v>
      </c>
      <c r="K9" s="176" t="b">
        <v>0</v>
      </c>
      <c r="L9" s="177" t="s">
        <v>38</v>
      </c>
      <c r="M9" s="175" t="s">
        <v>39</v>
      </c>
      <c r="N9" s="130" t="s">
        <v>35</v>
      </c>
      <c r="O9" s="176" t="b">
        <v>0</v>
      </c>
      <c r="P9" s="227" t="s">
        <v>40</v>
      </c>
      <c r="Q9" s="178" t="str">
        <f>IF(LEN(D11)&gt;0,"Veuillez résoudre l'erreur dans la colonne « Pas encore démarré » avant de passer au jalon suivant.",IF(OR('Rapports d''évaluation usage FCM'!Q13=0,'Rapports d''évaluation usage FCM'!R13=0),"Veuillez indiquer le niveau de progression pour l'affectation des ressources et la collaboration.","Passez au jalon 2."))</f>
        <v>Veuillez indiquer le niveau de progression pour l'affectation des ressources et la collaboration.</v>
      </c>
      <c r="R9" s="157"/>
    </row>
    <row r="10" spans="1:20" ht="174" x14ac:dyDescent="0.55000000000000004">
      <c r="A10" s="179"/>
      <c r="B10" s="180"/>
      <c r="C10" s="393" t="b">
        <v>0</v>
      </c>
      <c r="D10" s="256" t="s">
        <v>41</v>
      </c>
      <c r="E10" s="175" t="s">
        <v>42</v>
      </c>
      <c r="F10" s="181"/>
      <c r="G10" s="176" t="b">
        <v>0</v>
      </c>
      <c r="H10" s="177" t="s">
        <v>43</v>
      </c>
      <c r="I10" s="175" t="s">
        <v>44</v>
      </c>
      <c r="J10" s="182"/>
      <c r="K10" s="176" t="b">
        <v>0</v>
      </c>
      <c r="L10" s="177" t="s">
        <v>45</v>
      </c>
      <c r="M10" s="175" t="s">
        <v>46</v>
      </c>
      <c r="N10" s="181"/>
      <c r="O10" s="176" t="b">
        <v>0</v>
      </c>
      <c r="P10" s="227" t="s">
        <v>47</v>
      </c>
      <c r="Q10" s="421"/>
      <c r="R10" s="157"/>
      <c r="T10" s="151" t="s">
        <v>8</v>
      </c>
    </row>
    <row r="11" spans="1:20" ht="141" customHeight="1" x14ac:dyDescent="0.4">
      <c r="A11" s="179"/>
      <c r="B11" s="183"/>
      <c r="C11" s="184"/>
      <c r="D11" s="394" t="str">
        <f>IF(OR('Rapports d''évaluation usage FCM'!F12*('Rapports d''évaluation usage FCM'!F14+'Rapports d''évaluation usage FCM'!F16+'Rapports d''évaluation usage FCM'!F17+'Rapports d''évaluation usage FCM'!F21+'Rapports d''évaluation usage FCM'!F22+'Rapports d''évaluation usage FCM'!F23+'Rapports d''évaluation usage FCM'!F27+'Rapports d''évaluation usage FCM'!F28),'Rapports d''évaluation usage FCM'!F13*('Rapports d''évaluation usage FCM'!F15+'Rapports d''évaluation usage FCM'!F18+'Rapports d''évaluation usage FCM'!F19+'Rapports d''évaluation usage FCM'!F20+'Rapports d''évaluation usage FCM'!F24+'Rapports d''évaluation usage FCM'!F25+'Rapports d''évaluation usage FCM'!F26)),"Erreur - vous avez sélectionné des déclarations dans la colonne « Pas encore démarré » et dans certaines colonnes de niveau de progression. Si vous avez progressé, veuillez décocher les cases dans la colonne « Pas encore démarré ».","")</f>
        <v/>
      </c>
      <c r="E11" s="175" t="s">
        <v>48</v>
      </c>
      <c r="F11" s="181"/>
      <c r="G11" s="184"/>
      <c r="H11" s="185"/>
      <c r="I11" s="175" t="s">
        <v>49</v>
      </c>
      <c r="J11" s="182"/>
      <c r="K11" s="176" t="b">
        <v>0</v>
      </c>
      <c r="L11" s="177" t="s">
        <v>50</v>
      </c>
      <c r="M11" s="175" t="s">
        <v>51</v>
      </c>
      <c r="N11" s="181"/>
      <c r="O11" s="176" t="b">
        <v>0</v>
      </c>
      <c r="P11" s="227" t="s">
        <v>52</v>
      </c>
      <c r="Q11" s="186"/>
      <c r="R11" s="157"/>
    </row>
    <row r="12" spans="1:20" ht="108.75" x14ac:dyDescent="0.4">
      <c r="A12" s="179"/>
      <c r="B12" s="183"/>
      <c r="C12" s="184"/>
      <c r="D12" s="256"/>
      <c r="E12" s="175"/>
      <c r="F12" s="181"/>
      <c r="G12" s="184"/>
      <c r="H12" s="185"/>
      <c r="I12" s="175" t="s">
        <v>53</v>
      </c>
      <c r="J12" s="182"/>
      <c r="K12" s="176" t="b">
        <v>0</v>
      </c>
      <c r="L12" s="177" t="s">
        <v>54</v>
      </c>
      <c r="M12" s="175" t="s">
        <v>55</v>
      </c>
      <c r="N12" s="181"/>
      <c r="O12" s="176" t="b">
        <v>0</v>
      </c>
      <c r="P12" s="227" t="s">
        <v>56</v>
      </c>
      <c r="Q12" s="186"/>
      <c r="R12" s="157"/>
    </row>
    <row r="13" spans="1:20" ht="87" x14ac:dyDescent="0.4">
      <c r="A13" s="179"/>
      <c r="B13" s="187"/>
      <c r="C13" s="184"/>
      <c r="D13" s="256"/>
      <c r="E13" s="175"/>
      <c r="F13" s="181"/>
      <c r="G13" s="188"/>
      <c r="H13" s="177"/>
      <c r="I13" s="175" t="s">
        <v>57</v>
      </c>
      <c r="J13" s="182"/>
      <c r="K13" s="184"/>
      <c r="L13" s="185"/>
      <c r="M13" s="175" t="s">
        <v>58</v>
      </c>
      <c r="N13" s="181"/>
      <c r="O13" s="184"/>
      <c r="P13" s="362"/>
      <c r="R13" s="157"/>
    </row>
    <row r="14" spans="1:20" ht="130.5" x14ac:dyDescent="0.4">
      <c r="A14" s="179"/>
      <c r="B14" s="187"/>
      <c r="C14" s="184"/>
      <c r="D14" s="256"/>
      <c r="E14" s="175"/>
      <c r="F14" s="181"/>
      <c r="G14" s="188"/>
      <c r="H14" s="177"/>
      <c r="I14" s="175" t="s">
        <v>59</v>
      </c>
      <c r="J14" s="182"/>
      <c r="K14" s="184"/>
      <c r="L14" s="185"/>
      <c r="M14" s="175" t="s">
        <v>60</v>
      </c>
      <c r="N14" s="181"/>
      <c r="O14" s="184"/>
      <c r="P14" s="362"/>
      <c r="R14" s="157"/>
    </row>
    <row r="15" spans="1:20" ht="87" x14ac:dyDescent="0.4">
      <c r="A15" s="179"/>
      <c r="B15" s="187"/>
      <c r="C15" s="184"/>
      <c r="D15" s="256"/>
      <c r="E15" s="175"/>
      <c r="F15" s="181"/>
      <c r="G15" s="188"/>
      <c r="H15" s="177"/>
      <c r="I15" s="175"/>
      <c r="J15" s="182"/>
      <c r="K15" s="184"/>
      <c r="L15" s="185"/>
      <c r="M15" s="175" t="s">
        <v>61</v>
      </c>
      <c r="N15" s="181"/>
      <c r="O15" s="184"/>
      <c r="P15" s="362"/>
      <c r="R15" s="157"/>
    </row>
    <row r="16" spans="1:20" ht="21.75" x14ac:dyDescent="0.4">
      <c r="A16" s="179"/>
      <c r="B16" s="187"/>
      <c r="C16" s="184"/>
      <c r="D16" s="256"/>
      <c r="E16" s="189" t="s">
        <v>62</v>
      </c>
      <c r="F16" s="169"/>
      <c r="G16" s="188"/>
      <c r="H16" s="190" t="s">
        <v>62</v>
      </c>
      <c r="I16" s="189" t="s">
        <v>62</v>
      </c>
      <c r="J16" s="171"/>
      <c r="K16" s="188"/>
      <c r="L16" s="190" t="s">
        <v>62</v>
      </c>
      <c r="M16" s="189" t="s">
        <v>62</v>
      </c>
      <c r="N16" s="169"/>
      <c r="O16" s="188"/>
      <c r="P16" s="229" t="s">
        <v>62</v>
      </c>
      <c r="Q16" s="172"/>
      <c r="R16" s="157"/>
    </row>
    <row r="17" spans="1:20" ht="108.75" x14ac:dyDescent="0.3">
      <c r="A17" s="179"/>
      <c r="B17" s="187"/>
      <c r="C17" s="184"/>
      <c r="D17" s="256"/>
      <c r="E17" s="175" t="s">
        <v>63</v>
      </c>
      <c r="F17" s="181"/>
      <c r="G17" s="176" t="b">
        <v>0</v>
      </c>
      <c r="H17" s="177" t="s">
        <v>64</v>
      </c>
      <c r="I17" s="175" t="s">
        <v>65</v>
      </c>
      <c r="J17" s="182"/>
      <c r="K17" s="176" t="b">
        <v>0</v>
      </c>
      <c r="L17" s="177" t="s">
        <v>66</v>
      </c>
      <c r="M17" s="175" t="s">
        <v>67</v>
      </c>
      <c r="N17" s="181"/>
      <c r="O17" s="176" t="b">
        <v>0</v>
      </c>
      <c r="P17" s="227" t="s">
        <v>68</v>
      </c>
      <c r="Q17" s="186"/>
      <c r="R17" s="157"/>
    </row>
    <row r="18" spans="1:20" ht="108.75" x14ac:dyDescent="0.3">
      <c r="A18" s="179"/>
      <c r="B18" s="187"/>
      <c r="C18" s="184"/>
      <c r="D18" s="256"/>
      <c r="E18" s="175" t="s">
        <v>69</v>
      </c>
      <c r="F18" s="181"/>
      <c r="G18" s="188"/>
      <c r="H18" s="177"/>
      <c r="I18" s="175" t="s">
        <v>70</v>
      </c>
      <c r="J18" s="182"/>
      <c r="K18" s="176" t="b">
        <v>0</v>
      </c>
      <c r="L18" s="177" t="s">
        <v>71</v>
      </c>
      <c r="M18" s="175" t="s">
        <v>72</v>
      </c>
      <c r="N18" s="181"/>
      <c r="O18" s="176" t="b">
        <v>0</v>
      </c>
      <c r="P18" s="227" t="s">
        <v>73</v>
      </c>
      <c r="Q18" s="186"/>
      <c r="R18" s="157"/>
    </row>
    <row r="19" spans="1:20" ht="87.75" thickBot="1" x14ac:dyDescent="0.45">
      <c r="A19" s="191"/>
      <c r="B19" s="192"/>
      <c r="C19" s="196"/>
      <c r="D19" s="395"/>
      <c r="E19" s="193"/>
      <c r="F19" s="181"/>
      <c r="G19" s="194"/>
      <c r="H19" s="195"/>
      <c r="I19" s="193" t="s">
        <v>74</v>
      </c>
      <c r="J19" s="182"/>
      <c r="K19" s="196"/>
      <c r="L19" s="197"/>
      <c r="M19" s="193"/>
      <c r="N19" s="181"/>
      <c r="O19" s="196"/>
      <c r="P19" s="423"/>
      <c r="R19" s="157"/>
    </row>
    <row r="20" spans="1:20" ht="66" thickBot="1" x14ac:dyDescent="0.35">
      <c r="A20" s="198"/>
      <c r="B20" s="199" t="s">
        <v>75</v>
      </c>
      <c r="C20" s="446" t="s">
        <v>76</v>
      </c>
      <c r="D20" s="448"/>
      <c r="E20" s="447"/>
      <c r="F20" s="200"/>
      <c r="G20" s="446" t="s">
        <v>77</v>
      </c>
      <c r="H20" s="448"/>
      <c r="I20" s="447"/>
      <c r="J20" s="201"/>
      <c r="K20" s="446" t="s">
        <v>77</v>
      </c>
      <c r="L20" s="448"/>
      <c r="M20" s="447"/>
      <c r="N20" s="200"/>
      <c r="O20" s="446" t="s">
        <v>77</v>
      </c>
      <c r="P20" s="447"/>
      <c r="Q20" s="424"/>
      <c r="R20" s="157"/>
    </row>
    <row r="21" spans="1:20" ht="19.5" customHeight="1" thickBot="1" x14ac:dyDescent="0.35">
      <c r="A21" s="202"/>
      <c r="B21" s="203"/>
      <c r="C21" s="204"/>
      <c r="D21" s="204"/>
      <c r="E21" s="204"/>
      <c r="F21" s="205"/>
      <c r="G21" s="204"/>
      <c r="H21" s="204"/>
      <c r="I21" s="204"/>
      <c r="J21" s="206"/>
      <c r="K21" s="204"/>
      <c r="L21" s="204"/>
      <c r="M21" s="204"/>
      <c r="N21" s="205"/>
      <c r="O21" s="207"/>
      <c r="P21" s="207"/>
      <c r="Q21" s="205"/>
      <c r="R21" s="157"/>
    </row>
    <row r="22" spans="1:20" ht="44.25" thickBot="1" x14ac:dyDescent="0.35">
      <c r="A22" s="161" t="s">
        <v>12</v>
      </c>
      <c r="B22" s="161" t="s">
        <v>13</v>
      </c>
      <c r="C22" s="208" t="s">
        <v>14</v>
      </c>
      <c r="D22" s="163" t="s">
        <v>15</v>
      </c>
      <c r="E22" s="164" t="s">
        <v>16</v>
      </c>
      <c r="F22" s="209" t="s">
        <v>17</v>
      </c>
      <c r="G22" s="210" t="s">
        <v>18</v>
      </c>
      <c r="H22" s="163" t="s">
        <v>19</v>
      </c>
      <c r="I22" s="164" t="s">
        <v>20</v>
      </c>
      <c r="J22" s="209" t="s">
        <v>21</v>
      </c>
      <c r="K22" s="211" t="s">
        <v>22</v>
      </c>
      <c r="L22" s="163" t="s">
        <v>23</v>
      </c>
      <c r="M22" s="164" t="s">
        <v>24</v>
      </c>
      <c r="N22" s="209" t="s">
        <v>25</v>
      </c>
      <c r="O22" s="211" t="s">
        <v>26</v>
      </c>
      <c r="P22" s="422" t="s">
        <v>27</v>
      </c>
      <c r="Q22" s="430" t="s">
        <v>28</v>
      </c>
      <c r="R22" s="157"/>
    </row>
    <row r="23" spans="1:20" ht="217.5" x14ac:dyDescent="0.3">
      <c r="A23" s="212">
        <v>2</v>
      </c>
      <c r="B23" s="213" t="s">
        <v>78</v>
      </c>
      <c r="C23" s="396" t="b">
        <v>0</v>
      </c>
      <c r="D23" s="392" t="s">
        <v>79</v>
      </c>
      <c r="E23" s="214" t="s">
        <v>80</v>
      </c>
      <c r="F23" s="181"/>
      <c r="G23" s="215" t="b">
        <v>0</v>
      </c>
      <c r="H23" s="216" t="s">
        <v>81</v>
      </c>
      <c r="I23" s="214" t="s">
        <v>82</v>
      </c>
      <c r="J23" s="182"/>
      <c r="K23" s="176" t="b">
        <v>0</v>
      </c>
      <c r="L23" s="216" t="s">
        <v>83</v>
      </c>
      <c r="M23" s="214" t="s">
        <v>84</v>
      </c>
      <c r="N23" s="181"/>
      <c r="O23" s="176" t="b">
        <v>0</v>
      </c>
      <c r="P23" s="253" t="s">
        <v>85</v>
      </c>
      <c r="Q23" s="186"/>
      <c r="R23" s="157"/>
    </row>
    <row r="24" spans="1:20" ht="306" customHeight="1" x14ac:dyDescent="0.55000000000000004">
      <c r="A24" s="217"/>
      <c r="B24" s="180" t="s">
        <v>86</v>
      </c>
      <c r="C24" s="184"/>
      <c r="D24" s="397" t="str">
        <f>IF('Rapports d''évaluation usage FCM'!F29*('Rapports d''évaluation usage FCM'!F30+'Rapports d''évaluation usage FCM'!F31+'Rapports d''évaluation usage FCM'!F32+'Rapports d''évaluation usage FCM'!F33+'Rapports d''évaluation usage FCM'!F34+'Rapports d''évaluation usage FCM'!F35+'Rapports d''évaluation usage FCM'!F36+'Rapports d''évaluation usage FCM'!F37+'Rapports d''évaluation usage FCM'!F38+'Rapports d''évaluation usage FCM'!F39),"Erreur - vous avez sélectionné des déclarations dans la colonne « Pas encore démarré » et dans certaines colonnes de niveau de progression. Si vous avez progressé, veuillez décocher les cases dans la colonne « Pas encore démarré ».","")</f>
        <v/>
      </c>
      <c r="E24" s="175" t="s">
        <v>87</v>
      </c>
      <c r="F24" s="130" t="s">
        <v>35</v>
      </c>
      <c r="G24" s="176" t="b">
        <v>0</v>
      </c>
      <c r="H24" s="177" t="s">
        <v>88</v>
      </c>
      <c r="I24" s="175" t="s">
        <v>89</v>
      </c>
      <c r="J24" s="130" t="s">
        <v>35</v>
      </c>
      <c r="K24" s="176" t="b">
        <v>0</v>
      </c>
      <c r="L24" s="177" t="s">
        <v>90</v>
      </c>
      <c r="M24" s="175" t="s">
        <v>91</v>
      </c>
      <c r="N24" s="130" t="s">
        <v>35</v>
      </c>
      <c r="O24" s="176" t="b">
        <v>0</v>
      </c>
      <c r="P24" s="227" t="s">
        <v>92</v>
      </c>
      <c r="Q24" s="228" t="str">
        <f>IF(LEN(D24)&gt;0,"Veuillez résoudre l'erreur dans la colonne « Pas encore démarré » avant de passer au jalon suivant.",IF('Rapports d''évaluation usage FCM'!P14=0,"Veuillez indiquer le niveau de progression pour ce jalon.","Passez au jalon 3."))</f>
        <v>Veuillez indiquer le niveau de progression pour ce jalon.</v>
      </c>
      <c r="R24" s="157"/>
      <c r="T24" s="151" t="s">
        <v>8</v>
      </c>
    </row>
    <row r="25" spans="1:20" ht="152.25" x14ac:dyDescent="0.3">
      <c r="A25" s="179"/>
      <c r="B25" s="180"/>
      <c r="C25" s="184"/>
      <c r="D25" s="256"/>
      <c r="E25" s="175" t="s">
        <v>93</v>
      </c>
      <c r="F25" s="181"/>
      <c r="G25" s="188"/>
      <c r="H25" s="177"/>
      <c r="I25" s="175" t="s">
        <v>94</v>
      </c>
      <c r="J25" s="182"/>
      <c r="K25" s="176" t="b">
        <v>0</v>
      </c>
      <c r="L25" s="177" t="s">
        <v>95</v>
      </c>
      <c r="M25" s="175" t="s">
        <v>96</v>
      </c>
      <c r="N25" s="181"/>
      <c r="O25" s="176" t="b">
        <v>0</v>
      </c>
      <c r="P25" s="227" t="s">
        <v>97</v>
      </c>
      <c r="Q25" s="186"/>
      <c r="R25" s="157"/>
    </row>
    <row r="26" spans="1:20" ht="152.25" x14ac:dyDescent="0.3">
      <c r="A26" s="179"/>
      <c r="B26" s="180"/>
      <c r="C26" s="184"/>
      <c r="D26" s="256"/>
      <c r="E26" s="175" t="s">
        <v>98</v>
      </c>
      <c r="F26" s="181"/>
      <c r="G26" s="188"/>
      <c r="H26" s="177"/>
      <c r="I26" s="175" t="s">
        <v>99</v>
      </c>
      <c r="J26" s="182"/>
      <c r="K26" s="176" t="b">
        <v>0</v>
      </c>
      <c r="L26" s="177" t="s">
        <v>100</v>
      </c>
      <c r="M26" s="175"/>
      <c r="N26" s="181"/>
      <c r="O26" s="176" t="b">
        <v>0</v>
      </c>
      <c r="P26" s="227" t="s">
        <v>101</v>
      </c>
      <c r="Q26" s="186"/>
      <c r="R26" s="157"/>
    </row>
    <row r="27" spans="1:20" ht="130.5" x14ac:dyDescent="0.3">
      <c r="A27" s="179"/>
      <c r="B27" s="218"/>
      <c r="C27" s="184"/>
      <c r="D27" s="256"/>
      <c r="E27" s="175" t="s">
        <v>102</v>
      </c>
      <c r="F27" s="181"/>
      <c r="G27" s="188"/>
      <c r="H27" s="177"/>
      <c r="I27" s="175" t="s">
        <v>103</v>
      </c>
      <c r="J27" s="182"/>
      <c r="K27" s="188"/>
      <c r="L27" s="177"/>
      <c r="M27" s="175"/>
      <c r="N27" s="181"/>
      <c r="O27" s="188"/>
      <c r="P27" s="227"/>
      <c r="Q27" s="186"/>
      <c r="R27" s="157"/>
    </row>
    <row r="28" spans="1:20" ht="65.25" x14ac:dyDescent="0.3">
      <c r="A28" s="179"/>
      <c r="B28" s="218"/>
      <c r="C28" s="184"/>
      <c r="D28" s="256"/>
      <c r="E28" s="175" t="s">
        <v>104</v>
      </c>
      <c r="F28" s="181"/>
      <c r="G28" s="188"/>
      <c r="H28" s="177"/>
      <c r="I28" s="175" t="s">
        <v>105</v>
      </c>
      <c r="J28" s="182"/>
      <c r="K28" s="188"/>
      <c r="L28" s="177"/>
      <c r="M28" s="175"/>
      <c r="N28" s="181"/>
      <c r="O28" s="188"/>
      <c r="P28" s="227"/>
      <c r="Q28" s="186"/>
      <c r="R28" s="157"/>
    </row>
    <row r="29" spans="1:20" ht="87.75" thickBot="1" x14ac:dyDescent="0.35">
      <c r="A29" s="191"/>
      <c r="B29" s="219"/>
      <c r="C29" s="196"/>
      <c r="D29" s="395"/>
      <c r="E29" s="193" t="s">
        <v>106</v>
      </c>
      <c r="F29" s="181"/>
      <c r="G29" s="194"/>
      <c r="H29" s="195"/>
      <c r="I29" s="193"/>
      <c r="J29" s="182"/>
      <c r="K29" s="194"/>
      <c r="L29" s="195"/>
      <c r="M29" s="193"/>
      <c r="N29" s="181"/>
      <c r="O29" s="194"/>
      <c r="P29" s="230"/>
      <c r="Q29" s="186"/>
      <c r="R29" s="157"/>
    </row>
    <row r="30" spans="1:20" ht="66" thickBot="1" x14ac:dyDescent="0.35">
      <c r="A30" s="198"/>
      <c r="B30" s="199" t="s">
        <v>75</v>
      </c>
      <c r="C30" s="446" t="s">
        <v>76</v>
      </c>
      <c r="D30" s="448"/>
      <c r="E30" s="447"/>
      <c r="F30" s="200"/>
      <c r="G30" s="446" t="s">
        <v>77</v>
      </c>
      <c r="H30" s="448"/>
      <c r="I30" s="447"/>
      <c r="J30" s="201"/>
      <c r="K30" s="446" t="s">
        <v>77</v>
      </c>
      <c r="L30" s="448"/>
      <c r="M30" s="447"/>
      <c r="N30" s="200"/>
      <c r="O30" s="446" t="s">
        <v>77</v>
      </c>
      <c r="P30" s="447"/>
      <c r="Q30" s="200"/>
      <c r="R30" s="157"/>
    </row>
    <row r="31" spans="1:20" ht="19.5" customHeight="1" thickBot="1" x14ac:dyDescent="0.35">
      <c r="A31" s="202"/>
      <c r="B31" s="203"/>
      <c r="C31" s="204"/>
      <c r="D31" s="204"/>
      <c r="E31" s="204"/>
      <c r="F31" s="205"/>
      <c r="G31" s="204"/>
      <c r="H31" s="204"/>
      <c r="I31" s="204"/>
      <c r="J31" s="206"/>
      <c r="K31" s="204"/>
      <c r="L31" s="204"/>
      <c r="M31" s="204"/>
      <c r="N31" s="205"/>
      <c r="O31" s="207"/>
      <c r="P31" s="207"/>
      <c r="Q31" s="205"/>
      <c r="R31" s="157"/>
    </row>
    <row r="32" spans="1:20" ht="44.25" thickBot="1" x14ac:dyDescent="0.35">
      <c r="A32" s="161" t="s">
        <v>12</v>
      </c>
      <c r="B32" s="161" t="s">
        <v>13</v>
      </c>
      <c r="C32" s="208" t="s">
        <v>14</v>
      </c>
      <c r="D32" s="163" t="s">
        <v>15</v>
      </c>
      <c r="E32" s="164" t="s">
        <v>16</v>
      </c>
      <c r="F32" s="209" t="s">
        <v>17</v>
      </c>
      <c r="G32" s="210" t="s">
        <v>18</v>
      </c>
      <c r="H32" s="163" t="s">
        <v>19</v>
      </c>
      <c r="I32" s="164" t="s">
        <v>20</v>
      </c>
      <c r="J32" s="209" t="s">
        <v>21</v>
      </c>
      <c r="K32" s="211" t="s">
        <v>22</v>
      </c>
      <c r="L32" s="163" t="s">
        <v>23</v>
      </c>
      <c r="M32" s="164" t="s">
        <v>24</v>
      </c>
      <c r="N32" s="209" t="s">
        <v>25</v>
      </c>
      <c r="O32" s="211" t="s">
        <v>26</v>
      </c>
      <c r="P32" s="422" t="s">
        <v>27</v>
      </c>
      <c r="Q32" s="428" t="s">
        <v>28</v>
      </c>
      <c r="R32" s="157"/>
    </row>
    <row r="33" spans="1:20" ht="87" x14ac:dyDescent="0.4">
      <c r="A33" s="212">
        <v>3</v>
      </c>
      <c r="B33" s="213" t="s">
        <v>107</v>
      </c>
      <c r="C33" s="398"/>
      <c r="D33" s="392"/>
      <c r="E33" s="168" t="s">
        <v>108</v>
      </c>
      <c r="F33" s="169"/>
      <c r="G33" s="220"/>
      <c r="H33" s="170" t="s">
        <v>108</v>
      </c>
      <c r="I33" s="168" t="s">
        <v>108</v>
      </c>
      <c r="J33" s="171"/>
      <c r="K33" s="220"/>
      <c r="L33" s="170" t="s">
        <v>108</v>
      </c>
      <c r="M33" s="168" t="s">
        <v>108</v>
      </c>
      <c r="N33" s="169"/>
      <c r="O33" s="220"/>
      <c r="P33" s="226" t="s">
        <v>108</v>
      </c>
      <c r="Q33" s="172"/>
      <c r="R33" s="157"/>
    </row>
    <row r="34" spans="1:20" ht="180" x14ac:dyDescent="0.55000000000000004">
      <c r="A34" s="217"/>
      <c r="B34" s="180" t="s">
        <v>109</v>
      </c>
      <c r="C34" s="393" t="b">
        <v>0</v>
      </c>
      <c r="D34" s="256" t="s">
        <v>110</v>
      </c>
      <c r="E34" s="175" t="s">
        <v>111</v>
      </c>
      <c r="F34" s="130" t="s">
        <v>35</v>
      </c>
      <c r="G34" s="176" t="b">
        <v>0</v>
      </c>
      <c r="H34" s="177" t="s">
        <v>112</v>
      </c>
      <c r="I34" s="175" t="s">
        <v>113</v>
      </c>
      <c r="J34" s="130" t="s">
        <v>35</v>
      </c>
      <c r="K34" s="176" t="b">
        <v>0</v>
      </c>
      <c r="L34" s="177" t="s">
        <v>114</v>
      </c>
      <c r="M34" s="175" t="s">
        <v>115</v>
      </c>
      <c r="N34" s="130" t="s">
        <v>35</v>
      </c>
      <c r="O34" s="176" t="b">
        <v>0</v>
      </c>
      <c r="P34" s="227" t="s">
        <v>116</v>
      </c>
      <c r="Q34" s="228" t="str">
        <f>IF(LEN(D36)&gt;0,"Veuillez résoudre l'erreur dans la colonne « Pas encore démarré » avant de passer au jalon suivant.",IF(OR('Rapports d''évaluation usage FCM'!S15=0,'Rapports d''évaluation usage FCM'!T15=0),"Veuillez indiquer le niveau de progression pour la politique d’adaptation au climat et pour l'engagement du conseil.","Passez au jalon 4."))</f>
        <v>Veuillez indiquer le niveau de progression pour la politique d’adaptation au climat et pour l'engagement du conseil.</v>
      </c>
      <c r="R34" s="157"/>
      <c r="T34" s="151" t="s">
        <v>8</v>
      </c>
    </row>
    <row r="35" spans="1:20" ht="174" x14ac:dyDescent="0.4">
      <c r="A35" s="221"/>
      <c r="B35" s="180"/>
      <c r="C35" s="393" t="b">
        <v>0</v>
      </c>
      <c r="D35" s="256" t="s">
        <v>117</v>
      </c>
      <c r="E35" s="175" t="s">
        <v>118</v>
      </c>
      <c r="F35" s="181"/>
      <c r="G35" s="184"/>
      <c r="H35" s="185"/>
      <c r="I35" s="175" t="s">
        <v>119</v>
      </c>
      <c r="J35" s="182"/>
      <c r="K35" s="176" t="b">
        <v>0</v>
      </c>
      <c r="L35" s="177" t="s">
        <v>120</v>
      </c>
      <c r="M35" s="175" t="s">
        <v>121</v>
      </c>
      <c r="N35" s="181"/>
      <c r="O35" s="176" t="b">
        <v>0</v>
      </c>
      <c r="P35" s="227" t="s">
        <v>122</v>
      </c>
      <c r="Q35" s="186"/>
      <c r="R35" s="157"/>
    </row>
    <row r="36" spans="1:20" ht="152.25" x14ac:dyDescent="0.4">
      <c r="A36" s="221"/>
      <c r="B36" s="180"/>
      <c r="C36" s="184"/>
      <c r="D36" s="394" t="str">
        <f>IF(OR('Rapports d''évaluation usage FCM'!F40*('Rapports d''évaluation usage FCM'!F42+'Rapports d''évaluation usage FCM'!F46+'Rapports d''évaluation usage FCM'!F47+'Rapports d''évaluation usage FCM'!F51+'Rapports d''évaluation usage FCM'!F52),'Rapports d''évaluation usage FCM'!F41*('Rapports d''évaluation usage FCM'!F43+'Rapports d''évaluation usage FCM'!F44+'Rapports d''évaluation usage FCM'!F45+'Rapports d''évaluation usage FCM'!F48+'Rapports d''évaluation usage FCM'!F49+'Rapports d''évaluation usage FCM'!F50+'Rapports d''évaluation usage FCM'!F53)),"Erreur - vous avez sélectionné des déclarations dans la colonne « Pas encore démarré » et dans certaines colonnes de niveau de progression. Si vous avez progressé, veuillez décocher les cases dans la colonne « Pas encore démarré ».","")</f>
        <v/>
      </c>
      <c r="E36" s="175" t="s">
        <v>123</v>
      </c>
      <c r="F36" s="181"/>
      <c r="G36" s="184"/>
      <c r="H36" s="185"/>
      <c r="I36" s="175" t="s">
        <v>124</v>
      </c>
      <c r="J36" s="182"/>
      <c r="K36" s="184"/>
      <c r="L36" s="185"/>
      <c r="M36" s="175" t="s">
        <v>125</v>
      </c>
      <c r="N36" s="181"/>
      <c r="O36" s="184"/>
      <c r="P36" s="362"/>
      <c r="R36" s="157"/>
    </row>
    <row r="37" spans="1:20" ht="65.25" x14ac:dyDescent="0.4">
      <c r="A37" s="221"/>
      <c r="B37" s="218"/>
      <c r="C37" s="184"/>
      <c r="D37" s="297"/>
      <c r="E37" s="175" t="s">
        <v>126</v>
      </c>
      <c r="F37" s="181"/>
      <c r="G37" s="184"/>
      <c r="H37" s="185"/>
      <c r="I37" s="189"/>
      <c r="J37" s="171"/>
      <c r="K37" s="184"/>
      <c r="L37" s="185"/>
      <c r="M37" s="222"/>
      <c r="N37" s="223"/>
      <c r="O37" s="184"/>
      <c r="P37" s="362"/>
      <c r="R37" s="157"/>
    </row>
    <row r="38" spans="1:20" ht="21.75" x14ac:dyDescent="0.4">
      <c r="A38" s="221"/>
      <c r="B38" s="218"/>
      <c r="C38" s="184"/>
      <c r="D38" s="297"/>
      <c r="E38" s="189" t="s">
        <v>127</v>
      </c>
      <c r="F38" s="169"/>
      <c r="G38" s="188"/>
      <c r="H38" s="190" t="s">
        <v>127</v>
      </c>
      <c r="I38" s="189" t="s">
        <v>127</v>
      </c>
      <c r="J38" s="171"/>
      <c r="K38" s="188"/>
      <c r="L38" s="190" t="s">
        <v>127</v>
      </c>
      <c r="M38" s="222"/>
      <c r="N38" s="223"/>
      <c r="O38" s="188"/>
      <c r="P38" s="229" t="s">
        <v>127</v>
      </c>
      <c r="Q38" s="172"/>
      <c r="R38" s="157"/>
    </row>
    <row r="39" spans="1:20" ht="108.75" x14ac:dyDescent="0.3">
      <c r="A39" s="221"/>
      <c r="B39" s="218"/>
      <c r="C39" s="184"/>
      <c r="D39" s="297"/>
      <c r="E39" s="175" t="s">
        <v>128</v>
      </c>
      <c r="F39" s="181"/>
      <c r="G39" s="176" t="b">
        <v>0</v>
      </c>
      <c r="H39" s="177" t="s">
        <v>129</v>
      </c>
      <c r="I39" s="175" t="s">
        <v>130</v>
      </c>
      <c r="J39" s="182"/>
      <c r="K39" s="176" t="b">
        <v>0</v>
      </c>
      <c r="L39" s="177" t="s">
        <v>131</v>
      </c>
      <c r="M39" s="222"/>
      <c r="N39" s="223"/>
      <c r="O39" s="176" t="b">
        <v>0</v>
      </c>
      <c r="P39" s="227" t="s">
        <v>132</v>
      </c>
      <c r="Q39" s="186"/>
      <c r="R39" s="157"/>
    </row>
    <row r="40" spans="1:20" ht="108.75" x14ac:dyDescent="0.3">
      <c r="A40" s="221"/>
      <c r="B40" s="218"/>
      <c r="C40" s="184"/>
      <c r="D40" s="297"/>
      <c r="E40" s="175" t="s">
        <v>133</v>
      </c>
      <c r="F40" s="181"/>
      <c r="G40" s="176" t="b">
        <v>0</v>
      </c>
      <c r="H40" s="177" t="s">
        <v>134</v>
      </c>
      <c r="I40" s="175" t="s">
        <v>135</v>
      </c>
      <c r="J40" s="182"/>
      <c r="K40" s="176" t="b">
        <v>0</v>
      </c>
      <c r="L40" s="177" t="s">
        <v>136</v>
      </c>
      <c r="M40" s="222"/>
      <c r="N40" s="223"/>
      <c r="O40" s="188"/>
      <c r="P40" s="227"/>
      <c r="Q40" s="186"/>
      <c r="R40" s="157"/>
    </row>
    <row r="41" spans="1:20" ht="87" x14ac:dyDescent="0.3">
      <c r="A41" s="221"/>
      <c r="B41" s="218"/>
      <c r="C41" s="184"/>
      <c r="D41" s="297"/>
      <c r="E41" s="175" t="s">
        <v>137</v>
      </c>
      <c r="F41" s="181"/>
      <c r="G41" s="176" t="b">
        <v>0</v>
      </c>
      <c r="H41" s="177" t="s">
        <v>138</v>
      </c>
      <c r="I41" s="175" t="s">
        <v>139</v>
      </c>
      <c r="J41" s="182"/>
      <c r="K41" s="176" t="b">
        <v>0</v>
      </c>
      <c r="L41" s="177" t="s">
        <v>140</v>
      </c>
      <c r="M41" s="222"/>
      <c r="N41" s="223"/>
      <c r="O41" s="188"/>
      <c r="P41" s="227"/>
      <c r="Q41" s="186"/>
      <c r="R41" s="157"/>
    </row>
    <row r="42" spans="1:20" ht="66" thickBot="1" x14ac:dyDescent="0.35">
      <c r="A42" s="224"/>
      <c r="B42" s="219"/>
      <c r="C42" s="196"/>
      <c r="D42" s="399"/>
      <c r="E42" s="193" t="s">
        <v>141</v>
      </c>
      <c r="F42" s="181"/>
      <c r="G42" s="194"/>
      <c r="H42" s="195"/>
      <c r="I42" s="193" t="s">
        <v>142</v>
      </c>
      <c r="J42" s="182"/>
      <c r="K42" s="194"/>
      <c r="L42" s="195"/>
      <c r="M42" s="225"/>
      <c r="N42" s="223"/>
      <c r="O42" s="194"/>
      <c r="P42" s="230"/>
      <c r="Q42" s="186"/>
      <c r="R42" s="157"/>
    </row>
    <row r="43" spans="1:20" ht="66" thickBot="1" x14ac:dyDescent="0.35">
      <c r="A43" s="198"/>
      <c r="B43" s="199" t="s">
        <v>75</v>
      </c>
      <c r="C43" s="446" t="s">
        <v>76</v>
      </c>
      <c r="D43" s="448"/>
      <c r="E43" s="447"/>
      <c r="F43" s="200"/>
      <c r="G43" s="446" t="s">
        <v>77</v>
      </c>
      <c r="H43" s="448"/>
      <c r="I43" s="447"/>
      <c r="J43" s="201"/>
      <c r="K43" s="446" t="s">
        <v>77</v>
      </c>
      <c r="L43" s="448"/>
      <c r="M43" s="447"/>
      <c r="N43" s="200"/>
      <c r="O43" s="446" t="s">
        <v>77</v>
      </c>
      <c r="P43" s="447"/>
      <c r="Q43" s="200"/>
      <c r="R43" s="157"/>
    </row>
    <row r="44" spans="1:20" ht="19.5" customHeight="1" thickBot="1" x14ac:dyDescent="0.35">
      <c r="A44" s="202"/>
      <c r="B44" s="203"/>
      <c r="C44" s="204"/>
      <c r="D44" s="204"/>
      <c r="E44" s="204"/>
      <c r="F44" s="205"/>
      <c r="G44" s="204"/>
      <c r="H44" s="204"/>
      <c r="I44" s="204"/>
      <c r="J44" s="206"/>
      <c r="K44" s="204"/>
      <c r="L44" s="204"/>
      <c r="M44" s="204"/>
      <c r="N44" s="205"/>
      <c r="O44" s="207"/>
      <c r="P44" s="207"/>
      <c r="Q44" s="205"/>
      <c r="R44" s="157"/>
    </row>
    <row r="45" spans="1:20" ht="44.25" thickBot="1" x14ac:dyDescent="0.35">
      <c r="A45" s="161" t="s">
        <v>12</v>
      </c>
      <c r="B45" s="161" t="s">
        <v>13</v>
      </c>
      <c r="C45" s="208" t="s">
        <v>14</v>
      </c>
      <c r="D45" s="163" t="s">
        <v>15</v>
      </c>
      <c r="E45" s="164" t="s">
        <v>16</v>
      </c>
      <c r="F45" s="209" t="s">
        <v>17</v>
      </c>
      <c r="G45" s="210" t="s">
        <v>18</v>
      </c>
      <c r="H45" s="163" t="s">
        <v>19</v>
      </c>
      <c r="I45" s="164" t="s">
        <v>20</v>
      </c>
      <c r="J45" s="209" t="s">
        <v>21</v>
      </c>
      <c r="K45" s="211" t="s">
        <v>22</v>
      </c>
      <c r="L45" s="163" t="s">
        <v>23</v>
      </c>
      <c r="M45" s="164" t="s">
        <v>24</v>
      </c>
      <c r="N45" s="209" t="s">
        <v>25</v>
      </c>
      <c r="O45" s="211" t="s">
        <v>26</v>
      </c>
      <c r="P45" s="422" t="s">
        <v>27</v>
      </c>
      <c r="Q45" s="431" t="s">
        <v>28</v>
      </c>
      <c r="R45" s="157"/>
    </row>
    <row r="46" spans="1:20" ht="65.25" x14ac:dyDescent="0.4">
      <c r="A46" s="212">
        <v>4</v>
      </c>
      <c r="B46" s="213" t="s">
        <v>143</v>
      </c>
      <c r="C46" s="398"/>
      <c r="D46" s="392"/>
      <c r="E46" s="168" t="s">
        <v>144</v>
      </c>
      <c r="F46" s="169"/>
      <c r="G46" s="220"/>
      <c r="H46" s="170" t="s">
        <v>144</v>
      </c>
      <c r="I46" s="168" t="s">
        <v>144</v>
      </c>
      <c r="J46" s="171"/>
      <c r="K46" s="220"/>
      <c r="L46" s="170" t="s">
        <v>144</v>
      </c>
      <c r="M46" s="168" t="s">
        <v>144</v>
      </c>
      <c r="N46" s="169"/>
      <c r="O46" s="220"/>
      <c r="P46" s="226" t="s">
        <v>144</v>
      </c>
      <c r="Q46" s="172"/>
      <c r="R46" s="157"/>
    </row>
    <row r="47" spans="1:20" ht="180" x14ac:dyDescent="0.3">
      <c r="A47" s="217"/>
      <c r="B47" s="180" t="s">
        <v>145</v>
      </c>
      <c r="C47" s="393" t="b">
        <v>0</v>
      </c>
      <c r="D47" s="256" t="s">
        <v>146</v>
      </c>
      <c r="E47" s="175" t="s">
        <v>147</v>
      </c>
      <c r="F47" s="130" t="s">
        <v>35</v>
      </c>
      <c r="G47" s="176" t="b">
        <v>0</v>
      </c>
      <c r="H47" s="177" t="s">
        <v>148</v>
      </c>
      <c r="I47" s="175" t="s">
        <v>149</v>
      </c>
      <c r="J47" s="130" t="s">
        <v>35</v>
      </c>
      <c r="K47" s="176" t="b">
        <v>0</v>
      </c>
      <c r="L47" s="177" t="s">
        <v>150</v>
      </c>
      <c r="M47" s="175" t="s">
        <v>151</v>
      </c>
      <c r="N47" s="130" t="s">
        <v>35</v>
      </c>
      <c r="O47" s="176" t="b">
        <v>0</v>
      </c>
      <c r="P47" s="227" t="s">
        <v>152</v>
      </c>
      <c r="Q47" s="228" t="str">
        <f>IF(LEN(D49)&gt;0,"Veuillez résoudre l'erreur dans la colonne « Pas encore démarré » avant de passer au jalon suivant.",IF(OR('Rapports d''évaluation usage FCM'!U16=0,'Rapports d''évaluation usage FCM'!V16=0),"Veuillez indiquer le niveau de progression pour l'engagement du personnel/du conseil et de la collectivité.","Passez aux questions ci-dessous, puis à la feuille de planification des risques et des mesures d'adaptation."))</f>
        <v>Veuillez indiquer le niveau de progression pour l'engagement du personnel/du conseil et de la collectivité.</v>
      </c>
      <c r="R47" s="157"/>
    </row>
    <row r="48" spans="1:20" ht="130.5" x14ac:dyDescent="0.3">
      <c r="A48" s="179"/>
      <c r="B48" s="180"/>
      <c r="C48" s="393" t="b">
        <v>0</v>
      </c>
      <c r="D48" s="256" t="s">
        <v>153</v>
      </c>
      <c r="E48" s="175" t="s">
        <v>154</v>
      </c>
      <c r="F48" s="181"/>
      <c r="G48" s="176" t="b">
        <v>0</v>
      </c>
      <c r="H48" s="177" t="s">
        <v>155</v>
      </c>
      <c r="I48" s="175" t="s">
        <v>156</v>
      </c>
      <c r="J48" s="182"/>
      <c r="K48" s="176" t="b">
        <v>0</v>
      </c>
      <c r="L48" s="177" t="s">
        <v>157</v>
      </c>
      <c r="M48" s="175" t="s">
        <v>158</v>
      </c>
      <c r="N48" s="181"/>
      <c r="O48" s="176" t="b">
        <v>0</v>
      </c>
      <c r="P48" s="227" t="s">
        <v>159</v>
      </c>
      <c r="Q48" s="186"/>
      <c r="R48" s="157"/>
    </row>
    <row r="49" spans="1:20" ht="197.25" customHeight="1" x14ac:dyDescent="0.55000000000000004">
      <c r="A49" s="179"/>
      <c r="B49" s="180"/>
      <c r="C49" s="184"/>
      <c r="D49" s="394" t="str">
        <f>IF(OR('Rapports d''évaluation usage FCM'!F54*('Rapports d''évaluation usage FCM'!F56+'Rapports d''évaluation usage FCM'!F57+'Rapports d''évaluation usage FCM'!F61+'Rapports d''évaluation usage FCM'!F62+'Rapports d''évaluation usage FCM'!F63+'Rapports d''évaluation usage FCM'!F67+'Rapports d''évaluation usage FCM'!F68+'Rapports d''évaluation usage FCM'!F69),'Rapports d''évaluation usage FCM'!F55*('Rapports d''évaluation usage FCM'!F58+'Rapports d''évaluation usage FCM'!F59+'Rapports d''évaluation usage FCM'!F60+'Rapports d''évaluation usage FCM'!F64+'Rapports d''évaluation usage FCM'!F65+'Rapports d''évaluation usage FCM'!F66+'Rapports d''évaluation usage FCM'!F70+'Rapports d''évaluation usage FCM'!F71+'Rapports d''évaluation usage FCM'!F72+'Rapports d''évaluation usage FCM'!F73)),"Erreur - vous avez sélectionné des déclarations dans la colonne « Pas encore démarré » et dans certaines colonnes de niveau de progression. Si vous avez progressé, veuillez décocher les cases dans la colonne « Pas encore démarré ».","")</f>
        <v/>
      </c>
      <c r="E49" s="175"/>
      <c r="F49" s="181"/>
      <c r="G49" s="184"/>
      <c r="H49" s="185"/>
      <c r="I49" s="175" t="s">
        <v>160</v>
      </c>
      <c r="J49" s="182"/>
      <c r="K49" s="176" t="b">
        <v>0</v>
      </c>
      <c r="L49" s="177" t="s">
        <v>161</v>
      </c>
      <c r="M49" s="175" t="s">
        <v>162</v>
      </c>
      <c r="N49" s="181"/>
      <c r="O49" s="176" t="b">
        <v>0</v>
      </c>
      <c r="P49" s="227" t="s">
        <v>163</v>
      </c>
      <c r="Q49" s="186"/>
      <c r="R49" s="157"/>
      <c r="T49" s="151" t="s">
        <v>8</v>
      </c>
    </row>
    <row r="50" spans="1:20" ht="130.5" x14ac:dyDescent="0.4">
      <c r="A50" s="179"/>
      <c r="B50" s="187"/>
      <c r="C50" s="184"/>
      <c r="D50" s="400"/>
      <c r="E50" s="175"/>
      <c r="F50" s="181"/>
      <c r="G50" s="184"/>
      <c r="H50" s="185"/>
      <c r="I50" s="175" t="s">
        <v>164</v>
      </c>
      <c r="J50" s="182"/>
      <c r="K50" s="184"/>
      <c r="L50" s="185"/>
      <c r="M50" s="175" t="s">
        <v>165</v>
      </c>
      <c r="N50" s="181"/>
      <c r="O50" s="188"/>
      <c r="P50" s="227"/>
      <c r="Q50" s="186"/>
      <c r="R50" s="157"/>
    </row>
    <row r="51" spans="1:20" ht="21.75" x14ac:dyDescent="0.4">
      <c r="A51" s="179"/>
      <c r="B51" s="187"/>
      <c r="C51" s="184"/>
      <c r="D51" s="400"/>
      <c r="E51" s="189" t="s">
        <v>166</v>
      </c>
      <c r="F51" s="169"/>
      <c r="G51" s="188"/>
      <c r="H51" s="190" t="s">
        <v>166</v>
      </c>
      <c r="I51" s="189" t="s">
        <v>166</v>
      </c>
      <c r="J51" s="171"/>
      <c r="K51" s="188"/>
      <c r="L51" s="190" t="s">
        <v>166</v>
      </c>
      <c r="M51" s="189" t="s">
        <v>166</v>
      </c>
      <c r="N51" s="169"/>
      <c r="O51" s="188"/>
      <c r="P51" s="229" t="s">
        <v>166</v>
      </c>
      <c r="Q51" s="172"/>
      <c r="R51" s="157"/>
    </row>
    <row r="52" spans="1:20" ht="108.75" x14ac:dyDescent="0.4">
      <c r="A52" s="179"/>
      <c r="B52" s="187"/>
      <c r="C52" s="184"/>
      <c r="D52" s="400"/>
      <c r="E52" s="175" t="s">
        <v>167</v>
      </c>
      <c r="F52" s="181"/>
      <c r="G52" s="176" t="b">
        <v>0</v>
      </c>
      <c r="H52" s="177" t="s">
        <v>168</v>
      </c>
      <c r="I52" s="175" t="s">
        <v>169</v>
      </c>
      <c r="J52" s="182"/>
      <c r="K52" s="176" t="b">
        <v>0</v>
      </c>
      <c r="L52" s="177" t="s">
        <v>170</v>
      </c>
      <c r="M52" s="175" t="s">
        <v>171</v>
      </c>
      <c r="N52" s="181"/>
      <c r="O52" s="176" t="b">
        <v>0</v>
      </c>
      <c r="P52" s="227" t="s">
        <v>172</v>
      </c>
      <c r="Q52" s="186"/>
      <c r="R52" s="157"/>
    </row>
    <row r="53" spans="1:20" ht="130.5" x14ac:dyDescent="0.4">
      <c r="A53" s="179"/>
      <c r="B53" s="187"/>
      <c r="C53" s="184"/>
      <c r="D53" s="400"/>
      <c r="E53" s="175" t="s">
        <v>173</v>
      </c>
      <c r="F53" s="181"/>
      <c r="G53" s="176" t="b">
        <v>0</v>
      </c>
      <c r="H53" s="177" t="s">
        <v>174</v>
      </c>
      <c r="I53" s="175" t="s">
        <v>175</v>
      </c>
      <c r="J53" s="182"/>
      <c r="K53" s="176" t="b">
        <v>0</v>
      </c>
      <c r="L53" s="177" t="s">
        <v>176</v>
      </c>
      <c r="M53" s="175" t="s">
        <v>177</v>
      </c>
      <c r="N53" s="181"/>
      <c r="O53" s="176" t="b">
        <v>0</v>
      </c>
      <c r="P53" s="227" t="s">
        <v>178</v>
      </c>
      <c r="Q53" s="186"/>
      <c r="R53" s="157"/>
    </row>
    <row r="54" spans="1:20" ht="119.25" customHeight="1" x14ac:dyDescent="0.4">
      <c r="A54" s="179"/>
      <c r="B54" s="187"/>
      <c r="C54" s="184"/>
      <c r="D54" s="400"/>
      <c r="E54" s="175" t="s">
        <v>179</v>
      </c>
      <c r="F54" s="181"/>
      <c r="G54" s="176" t="b">
        <v>0</v>
      </c>
      <c r="H54" s="177" t="s">
        <v>180</v>
      </c>
      <c r="I54" s="175" t="s">
        <v>181</v>
      </c>
      <c r="J54" s="182"/>
      <c r="K54" s="176" t="b">
        <v>0</v>
      </c>
      <c r="L54" s="177" t="s">
        <v>182</v>
      </c>
      <c r="M54" s="175" t="s">
        <v>183</v>
      </c>
      <c r="N54" s="181"/>
      <c r="O54" s="176" t="b">
        <v>0</v>
      </c>
      <c r="P54" s="227" t="s">
        <v>184</v>
      </c>
      <c r="Q54" s="186"/>
      <c r="R54" s="157"/>
    </row>
    <row r="55" spans="1:20" ht="130.5" x14ac:dyDescent="0.4">
      <c r="A55" s="179"/>
      <c r="B55" s="187"/>
      <c r="C55" s="184"/>
      <c r="D55" s="400"/>
      <c r="E55" s="175" t="s">
        <v>185</v>
      </c>
      <c r="F55" s="181"/>
      <c r="G55" s="188"/>
      <c r="H55" s="177"/>
      <c r="I55" s="175" t="s">
        <v>186</v>
      </c>
      <c r="J55" s="182"/>
      <c r="K55" s="188"/>
      <c r="L55" s="177"/>
      <c r="M55" s="175" t="s">
        <v>187</v>
      </c>
      <c r="N55" s="181"/>
      <c r="O55" s="176" t="b">
        <v>0</v>
      </c>
      <c r="P55" s="227" t="s">
        <v>188</v>
      </c>
      <c r="Q55" s="186"/>
      <c r="R55" s="157"/>
    </row>
    <row r="56" spans="1:20" ht="108.75" x14ac:dyDescent="0.4">
      <c r="A56" s="179"/>
      <c r="B56" s="187"/>
      <c r="C56" s="184"/>
      <c r="D56" s="400"/>
      <c r="E56" s="175" t="s">
        <v>189</v>
      </c>
      <c r="F56" s="181"/>
      <c r="G56" s="188"/>
      <c r="H56" s="177"/>
      <c r="I56" s="175" t="s">
        <v>190</v>
      </c>
      <c r="J56" s="182"/>
      <c r="K56" s="188"/>
      <c r="L56" s="177"/>
      <c r="M56" s="175" t="s">
        <v>191</v>
      </c>
      <c r="N56" s="181"/>
      <c r="O56" s="188"/>
      <c r="P56" s="227"/>
      <c r="Q56" s="186"/>
      <c r="R56" s="157"/>
    </row>
    <row r="57" spans="1:20" ht="87.75" thickBot="1" x14ac:dyDescent="0.45">
      <c r="A57" s="191"/>
      <c r="B57" s="192"/>
      <c r="C57" s="196"/>
      <c r="D57" s="401"/>
      <c r="E57" s="193"/>
      <c r="F57" s="181"/>
      <c r="G57" s="194"/>
      <c r="H57" s="195"/>
      <c r="I57" s="193"/>
      <c r="J57" s="182"/>
      <c r="K57" s="194"/>
      <c r="L57" s="195"/>
      <c r="M57" s="193" t="s">
        <v>192</v>
      </c>
      <c r="N57" s="181"/>
      <c r="O57" s="194"/>
      <c r="P57" s="230"/>
      <c r="Q57" s="186"/>
      <c r="R57" s="157"/>
    </row>
    <row r="58" spans="1:20" ht="66" thickBot="1" x14ac:dyDescent="0.35">
      <c r="A58" s="198"/>
      <c r="B58" s="199" t="s">
        <v>75</v>
      </c>
      <c r="C58" s="446" t="s">
        <v>76</v>
      </c>
      <c r="D58" s="448"/>
      <c r="E58" s="447"/>
      <c r="F58" s="200"/>
      <c r="G58" s="446" t="s">
        <v>77</v>
      </c>
      <c r="H58" s="448"/>
      <c r="I58" s="447"/>
      <c r="J58" s="201"/>
      <c r="K58" s="446" t="s">
        <v>77</v>
      </c>
      <c r="L58" s="448"/>
      <c r="M58" s="447"/>
      <c r="N58" s="200"/>
      <c r="O58" s="446" t="s">
        <v>77</v>
      </c>
      <c r="P58" s="447"/>
      <c r="Q58" s="424"/>
      <c r="R58" s="157"/>
    </row>
    <row r="59" spans="1:20" ht="19.5" customHeight="1" thickBot="1" x14ac:dyDescent="0.35">
      <c r="A59" s="202"/>
      <c r="B59" s="203"/>
      <c r="C59" s="204"/>
      <c r="D59" s="204"/>
      <c r="E59" s="204"/>
      <c r="F59" s="205"/>
      <c r="G59" s="204"/>
      <c r="H59" s="204"/>
      <c r="I59" s="204"/>
      <c r="J59" s="206"/>
      <c r="K59" s="204"/>
      <c r="L59" s="204"/>
      <c r="M59" s="204"/>
      <c r="N59" s="205"/>
      <c r="O59" s="204"/>
      <c r="P59" s="204"/>
      <c r="Q59" s="205"/>
      <c r="R59" s="157"/>
    </row>
    <row r="60" spans="1:20" ht="50.1" customHeight="1" thickBot="1" x14ac:dyDescent="0.5">
      <c r="A60" s="231"/>
      <c r="B60" s="232" t="s">
        <v>193</v>
      </c>
      <c r="C60" s="231"/>
      <c r="D60" s="231"/>
      <c r="E60" s="233"/>
      <c r="F60" s="234"/>
      <c r="G60" s="235"/>
      <c r="H60" s="235"/>
      <c r="I60" s="235"/>
      <c r="J60" s="235"/>
      <c r="K60" s="235"/>
      <c r="L60" s="235"/>
      <c r="M60" s="235"/>
      <c r="N60" s="235"/>
      <c r="O60" s="235"/>
      <c r="P60" s="235"/>
      <c r="Q60" s="159"/>
      <c r="R60" s="157"/>
    </row>
    <row r="61" spans="1:20" ht="257.25" customHeight="1" thickBot="1" x14ac:dyDescent="0.6">
      <c r="A61" s="236"/>
      <c r="B61" s="236" t="s">
        <v>194</v>
      </c>
      <c r="C61" s="446" t="s">
        <v>76</v>
      </c>
      <c r="D61" s="448"/>
      <c r="E61" s="447"/>
      <c r="F61" s="237"/>
      <c r="G61" s="205"/>
      <c r="H61" s="205"/>
      <c r="I61" s="205"/>
      <c r="J61" s="205"/>
      <c r="K61" s="205"/>
      <c r="L61" s="205"/>
      <c r="M61" s="205"/>
      <c r="N61" s="205"/>
      <c r="O61" s="205"/>
      <c r="P61" s="205"/>
      <c r="Q61" s="160"/>
      <c r="R61" s="157"/>
      <c r="T61" s="151" t="s">
        <v>8</v>
      </c>
    </row>
    <row r="62" spans="1:20" ht="50.1" customHeight="1" thickBot="1" x14ac:dyDescent="0.5">
      <c r="A62" s="231"/>
      <c r="B62" s="231" t="s">
        <v>195</v>
      </c>
      <c r="C62" s="231"/>
      <c r="D62" s="231"/>
      <c r="E62" s="233"/>
      <c r="F62" s="234"/>
      <c r="G62" s="235"/>
      <c r="H62" s="235"/>
      <c r="I62" s="235"/>
      <c r="J62" s="235"/>
      <c r="K62" s="235"/>
      <c r="L62" s="235"/>
      <c r="M62" s="235"/>
      <c r="N62" s="235"/>
      <c r="O62" s="235"/>
      <c r="P62" s="235"/>
      <c r="Q62" s="159"/>
      <c r="R62" s="157"/>
    </row>
    <row r="63" spans="1:20" ht="180.75" thickBot="1" x14ac:dyDescent="0.35">
      <c r="A63" s="238"/>
      <c r="B63" s="238" t="s">
        <v>196</v>
      </c>
      <c r="C63" s="446" t="s">
        <v>76</v>
      </c>
      <c r="D63" s="448"/>
      <c r="E63" s="447"/>
      <c r="F63" s="237"/>
      <c r="G63" s="205"/>
      <c r="H63" s="205"/>
      <c r="I63" s="205"/>
      <c r="J63" s="205"/>
      <c r="K63" s="205"/>
      <c r="L63" s="205"/>
      <c r="M63" s="205"/>
      <c r="N63" s="205"/>
      <c r="O63" s="205"/>
      <c r="P63" s="205"/>
      <c r="Q63" s="200"/>
      <c r="R63" s="157"/>
    </row>
    <row r="64" spans="1:20" ht="24" x14ac:dyDescent="0.45">
      <c r="A64" s="239"/>
    </row>
    <row r="65" spans="1:18" ht="18" x14ac:dyDescent="0.3">
      <c r="P65" s="240"/>
      <c r="Q65" s="240"/>
      <c r="R65" s="240"/>
    </row>
    <row r="66" spans="1:18" ht="18" x14ac:dyDescent="0.3">
      <c r="P66" s="240"/>
      <c r="Q66" s="240"/>
      <c r="R66" s="240"/>
    </row>
    <row r="67" spans="1:18" ht="30.75" x14ac:dyDescent="0.55000000000000004">
      <c r="A67" s="241"/>
      <c r="B67" s="151" t="s">
        <v>8</v>
      </c>
      <c r="D67" s="151"/>
      <c r="P67" s="240"/>
      <c r="Q67" s="240"/>
      <c r="R67" s="240"/>
    </row>
    <row r="68" spans="1:18" ht="22.5" x14ac:dyDescent="0.4">
      <c r="B68" s="241"/>
      <c r="C68" s="241"/>
      <c r="D68" s="241"/>
      <c r="P68" s="240"/>
      <c r="Q68" s="240"/>
      <c r="R68" s="240"/>
    </row>
    <row r="69" spans="1:18" ht="18" x14ac:dyDescent="0.3">
      <c r="P69" s="240"/>
      <c r="Q69" s="240"/>
      <c r="R69" s="240"/>
    </row>
    <row r="70" spans="1:18" ht="18" x14ac:dyDescent="0.3">
      <c r="P70" s="240"/>
      <c r="Q70" s="240"/>
      <c r="R70" s="240"/>
    </row>
    <row r="71" spans="1:18" ht="18" x14ac:dyDescent="0.3">
      <c r="P71" s="240"/>
      <c r="Q71" s="240"/>
      <c r="R71" s="240"/>
    </row>
    <row r="72" spans="1:18" ht="18" x14ac:dyDescent="0.3">
      <c r="P72" s="240"/>
      <c r="Q72" s="240"/>
      <c r="R72" s="240"/>
    </row>
    <row r="73" spans="1:18" ht="18" x14ac:dyDescent="0.3">
      <c r="P73" s="240"/>
      <c r="Q73" s="240"/>
      <c r="R73" s="240"/>
    </row>
    <row r="74" spans="1:18" ht="18" x14ac:dyDescent="0.3">
      <c r="P74" s="240"/>
      <c r="Q74" s="240"/>
      <c r="R74" s="240"/>
    </row>
    <row r="75" spans="1:18" ht="18" x14ac:dyDescent="0.3">
      <c r="P75" s="240"/>
      <c r="Q75" s="240"/>
      <c r="R75" s="240"/>
    </row>
    <row r="76" spans="1:18" ht="18" x14ac:dyDescent="0.3">
      <c r="P76" s="240"/>
      <c r="Q76" s="240"/>
      <c r="R76" s="240"/>
    </row>
    <row r="77" spans="1:18" ht="18" x14ac:dyDescent="0.3">
      <c r="P77" s="240"/>
      <c r="Q77" s="240"/>
      <c r="R77" s="240"/>
    </row>
    <row r="78" spans="1:18" ht="18" x14ac:dyDescent="0.3">
      <c r="P78" s="240"/>
      <c r="Q78" s="240"/>
      <c r="R78" s="240"/>
    </row>
    <row r="79" spans="1:18" ht="18" x14ac:dyDescent="0.3">
      <c r="P79" s="240"/>
      <c r="Q79" s="240"/>
      <c r="R79" s="240"/>
    </row>
    <row r="80" spans="1:18" ht="18" x14ac:dyDescent="0.3">
      <c r="P80" s="240"/>
      <c r="Q80" s="240"/>
      <c r="R80" s="240"/>
    </row>
  </sheetData>
  <sheetProtection algorithmName="SHA-512" hashValue="Pg69bRyuMJVRFEmRI3lh/C0w8eYWGQP59Q0/YirJki8jZd/L1YXx10rDTbfiK10o3TQ9PiyHz4yXgRrjyplqxQ==" saltValue="A0cq5nE/m5t3zb0CwIYR2A==" spinCount="100000" sheet="1" objects="1" scenarios="1"/>
  <mergeCells count="22">
    <mergeCell ref="C61:E61"/>
    <mergeCell ref="C63:E63"/>
    <mergeCell ref="A1:E1"/>
    <mergeCell ref="A3:Q3"/>
    <mergeCell ref="A5:Q5"/>
    <mergeCell ref="A6:Q6"/>
    <mergeCell ref="C20:E20"/>
    <mergeCell ref="G20:I20"/>
    <mergeCell ref="K20:M20"/>
    <mergeCell ref="C30:E30"/>
    <mergeCell ref="G30:I30"/>
    <mergeCell ref="K30:M30"/>
    <mergeCell ref="C43:E43"/>
    <mergeCell ref="G43:I43"/>
    <mergeCell ref="K43:M43"/>
    <mergeCell ref="C58:E58"/>
    <mergeCell ref="O20:P20"/>
    <mergeCell ref="G58:I58"/>
    <mergeCell ref="K58:M58"/>
    <mergeCell ref="O58:P58"/>
    <mergeCell ref="O43:P43"/>
    <mergeCell ref="O30:P30"/>
  </mergeCells>
  <phoneticPr fontId="6" type="noConversion"/>
  <conditionalFormatting sqref="Q9 Q24 Q34 Q47">
    <cfRule type="containsText" dxfId="37" priority="16" operator="containsText" text="Veuillez indiquer le niveau de progression">
      <formula>NOT(ISERROR(SEARCH("Veuillez indiquer le niveau de progression",Q9)))</formula>
    </cfRule>
    <cfRule type="containsText" dxfId="36" priority="17" operator="containsText" text="Veuillez résoudre l'erreur dans la colonne « Pas encore démarré » avant de passer au jalon suivant.">
      <formula>NOT(ISERROR(SEARCH("Veuillez résoudre l'erreur dans la colonne « Pas encore démarré » avant de passer au jalon suivant.",Q9)))</formula>
    </cfRule>
    <cfRule type="containsText" dxfId="35" priority="18" operator="containsText" text="Passez">
      <formula>NOT(ISERROR(SEARCH("Passez",Q9)))</formula>
    </cfRule>
  </conditionalFormatting>
  <dataValidations count="1">
    <dataValidation type="list" allowBlank="1" showDropDown="1" showInputMessage="1" showErrorMessage="1" sqref="C9:C10 G10 G9 K9:K12 O9:O12 G17 K17:K18 O17:O18 C23 G23 G24 K23 K24 K25 K26 O23 O24 O25 O26 C34 C35 G34 G39 G40 G41 K34 K35 K39 K40 K41 O34 O35 O39 C47 C48 G47 G48 G52 G53 G54 K47:K49 K52:K54 O47:O49 O52:O55" xr:uid="{33E58D35-DA07-4985-AA70-422E785FBAEB}">
      <formula1>"TRUE,FALSE"</formula1>
    </dataValidation>
  </dataValidations>
  <pageMargins left="0.7" right="0.7" top="0.75" bottom="0.75" header="0.3" footer="0.3"/>
  <pageSetup paperSize="5" scale="32" orientation="landscape" horizontalDpi="300"/>
  <rowBreaks count="4" manualBreakCount="4">
    <brk id="20" max="16383" man="1"/>
    <brk id="31" max="16383" man="1"/>
    <brk id="44" max="16383" man="1"/>
    <brk id="59" max="16383" man="1"/>
  </rowBreaks>
  <drawing r:id="rId1"/>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242B8-EAD9-4D81-A8FA-875AC8C1CB52}">
  <sheetPr codeName="Sheet4">
    <tabColor theme="5"/>
  </sheetPr>
  <dimension ref="A1:O61"/>
  <sheetViews>
    <sheetView showGridLines="0" tabSelected="1" zoomScale="70" zoomScaleNormal="70" workbookViewId="0">
      <selection activeCell="E9" sqref="E9"/>
    </sheetView>
  </sheetViews>
  <sheetFormatPr defaultColWidth="9.140625" defaultRowHeight="27.75" x14ac:dyDescent="0.5"/>
  <cols>
    <col min="1" max="1" width="14.42578125" style="146" customWidth="1"/>
    <col min="2" max="2" width="72.85546875" style="146" customWidth="1"/>
    <col min="3" max="3" width="7.7109375" style="319" customWidth="1"/>
    <col min="4" max="4" width="40.7109375" style="146" customWidth="1"/>
    <col min="5" max="5" width="77.140625" style="146" customWidth="1"/>
    <col min="6" max="6" width="7.7109375" style="319" customWidth="1"/>
    <col min="7" max="7" width="40.7109375" style="146" customWidth="1"/>
    <col min="8" max="8" width="80" style="146" customWidth="1"/>
    <col min="9" max="9" width="7.7109375" style="319" customWidth="1"/>
    <col min="10" max="10" width="56.28515625" style="146" customWidth="1"/>
    <col min="11" max="11" width="37.42578125" style="146" customWidth="1"/>
    <col min="12" max="12" width="7" style="146" customWidth="1"/>
    <col min="13" max="13" width="45.7109375" style="146" hidden="1" customWidth="1"/>
    <col min="14" max="16384" width="9.140625" style="146"/>
  </cols>
  <sheetData>
    <row r="1" spans="1:15" s="150" customFormat="1" ht="39.6" customHeight="1" x14ac:dyDescent="0.6">
      <c r="A1" s="449"/>
      <c r="B1" s="449"/>
      <c r="C1" s="242"/>
      <c r="D1" s="242"/>
      <c r="E1" s="242"/>
      <c r="F1" s="243"/>
      <c r="I1" s="244"/>
    </row>
    <row r="2" spans="1:15" s="150" customFormat="1" ht="39.6" customHeight="1" x14ac:dyDescent="0.6">
      <c r="A2" s="242"/>
      <c r="B2" s="242"/>
      <c r="C2" s="242"/>
      <c r="D2" s="242"/>
      <c r="E2" s="242"/>
      <c r="F2" s="242"/>
      <c r="I2" s="244"/>
    </row>
    <row r="3" spans="1:15" ht="42" x14ac:dyDescent="0.75">
      <c r="A3" s="458" t="s">
        <v>197</v>
      </c>
      <c r="B3" s="459"/>
      <c r="C3" s="459"/>
      <c r="D3" s="459"/>
      <c r="E3" s="459"/>
      <c r="F3" s="459"/>
      <c r="G3" s="459"/>
      <c r="H3" s="459"/>
      <c r="I3" s="459"/>
      <c r="J3" s="459"/>
      <c r="K3" s="460"/>
      <c r="L3" s="157"/>
      <c r="M3" s="245" t="s">
        <v>198</v>
      </c>
    </row>
    <row r="4" spans="1:15" ht="27" customHeight="1" x14ac:dyDescent="0.55000000000000004">
      <c r="A4" s="461" t="s">
        <v>10</v>
      </c>
      <c r="B4" s="461"/>
      <c r="C4" s="461"/>
      <c r="D4" s="461"/>
      <c r="E4" s="461"/>
      <c r="F4" s="461"/>
      <c r="G4" s="461"/>
      <c r="H4" s="461"/>
      <c r="I4" s="461"/>
      <c r="J4" s="461"/>
      <c r="K4" s="461"/>
      <c r="L4" s="157"/>
      <c r="M4" s="245"/>
    </row>
    <row r="5" spans="1:15" ht="33" customHeight="1" thickBot="1" x14ac:dyDescent="0.5">
      <c r="A5" s="462" t="s">
        <v>11</v>
      </c>
      <c r="B5" s="462"/>
      <c r="C5" s="462"/>
      <c r="D5" s="462"/>
      <c r="E5" s="462"/>
      <c r="F5" s="462"/>
      <c r="G5" s="462"/>
      <c r="H5" s="462"/>
      <c r="I5" s="462"/>
      <c r="J5" s="462"/>
      <c r="K5" s="462"/>
      <c r="L5" s="157"/>
      <c r="M5" s="245"/>
    </row>
    <row r="6" spans="1:15" s="251" customFormat="1" ht="72" customHeight="1" thickBot="1" x14ac:dyDescent="0.45">
      <c r="A6" s="435" t="s">
        <v>12</v>
      </c>
      <c r="B6" s="435" t="s">
        <v>13</v>
      </c>
      <c r="C6" s="436" t="s">
        <v>199</v>
      </c>
      <c r="D6" s="437" t="s">
        <v>200</v>
      </c>
      <c r="E6" s="435" t="s">
        <v>201</v>
      </c>
      <c r="F6" s="436" t="s">
        <v>202</v>
      </c>
      <c r="G6" s="437" t="s">
        <v>203</v>
      </c>
      <c r="H6" s="435" t="s">
        <v>204</v>
      </c>
      <c r="I6" s="436" t="s">
        <v>205</v>
      </c>
      <c r="J6" s="438" t="s">
        <v>206</v>
      </c>
      <c r="K6" s="248"/>
      <c r="L6" s="249"/>
      <c r="M6" s="250" t="s">
        <v>207</v>
      </c>
    </row>
    <row r="7" spans="1:15" s="185" customFormat="1" ht="65.25" x14ac:dyDescent="0.4">
      <c r="A7" s="415">
        <v>5</v>
      </c>
      <c r="B7" s="416" t="s">
        <v>208</v>
      </c>
      <c r="C7" s="396" t="b">
        <v>0</v>
      </c>
      <c r="D7" s="392" t="s">
        <v>209</v>
      </c>
      <c r="E7" s="252" t="s">
        <v>210</v>
      </c>
      <c r="F7" s="215" t="b">
        <v>0</v>
      </c>
      <c r="G7" s="216" t="s">
        <v>211</v>
      </c>
      <c r="H7" s="252" t="s">
        <v>212</v>
      </c>
      <c r="I7" s="215" t="b">
        <v>0</v>
      </c>
      <c r="J7" s="216" t="s">
        <v>213</v>
      </c>
      <c r="K7" s="254"/>
      <c r="L7" s="255"/>
      <c r="M7" s="256" t="s">
        <v>214</v>
      </c>
    </row>
    <row r="8" spans="1:15" s="185" customFormat="1" ht="108.75" x14ac:dyDescent="0.4">
      <c r="A8" s="257"/>
      <c r="B8" s="258" t="s">
        <v>215</v>
      </c>
      <c r="C8" s="393" t="b">
        <v>0</v>
      </c>
      <c r="D8" s="256" t="s">
        <v>216</v>
      </c>
      <c r="E8" s="259" t="s">
        <v>217</v>
      </c>
      <c r="F8" s="176" t="b">
        <v>0</v>
      </c>
      <c r="G8" s="177" t="s">
        <v>218</v>
      </c>
      <c r="H8" s="259" t="s">
        <v>219</v>
      </c>
      <c r="I8" s="176" t="b">
        <v>0</v>
      </c>
      <c r="J8" s="177" t="s">
        <v>220</v>
      </c>
      <c r="K8" s="178" t="str">
        <f>IF(LEN(D11&amp;G11&amp;J11)&gt;0,"Veuillez résoudre les erreurs dans les colonnes.",IF(OR('Rapports d''évaluation usage FCM'!W17=0,'Rapports d''évaluation usage FCM'!X17=0,'Rapports d''évaluation usage FCM'!Y17=0),"Veuillez indiquer les progrès réalisés dans chaque colonne.","Passez au jalon 6."))</f>
        <v>Veuillez indiquer les progrès réalisés dans chaque colonne.</v>
      </c>
      <c r="L8" s="255"/>
      <c r="M8" s="256"/>
      <c r="O8" s="260" t="s">
        <v>8</v>
      </c>
    </row>
    <row r="9" spans="1:15" s="185" customFormat="1" ht="87" x14ac:dyDescent="0.4">
      <c r="A9" s="261"/>
      <c r="B9" s="262"/>
      <c r="C9" s="393" t="b">
        <v>0</v>
      </c>
      <c r="D9" s="256" t="s">
        <v>221</v>
      </c>
      <c r="E9" s="259" t="s">
        <v>222</v>
      </c>
      <c r="F9" s="176" t="b">
        <v>0</v>
      </c>
      <c r="G9" s="177" t="s">
        <v>223</v>
      </c>
      <c r="H9" s="259" t="s">
        <v>224</v>
      </c>
      <c r="I9" s="176" t="b">
        <v>0</v>
      </c>
      <c r="J9" s="177" t="s">
        <v>225</v>
      </c>
      <c r="K9" s="254"/>
      <c r="L9" s="255"/>
      <c r="M9" s="256"/>
    </row>
    <row r="10" spans="1:15" s="185" customFormat="1" ht="87" x14ac:dyDescent="0.4">
      <c r="A10" s="261"/>
      <c r="B10" s="262"/>
      <c r="C10" s="393" t="b">
        <v>0</v>
      </c>
      <c r="D10" s="256" t="s">
        <v>226</v>
      </c>
      <c r="E10" s="259" t="s">
        <v>227</v>
      </c>
      <c r="F10" s="176" t="b">
        <v>0</v>
      </c>
      <c r="G10" s="177" t="s">
        <v>228</v>
      </c>
      <c r="H10" s="263"/>
      <c r="I10" s="264"/>
      <c r="J10" s="177"/>
      <c r="K10" s="254"/>
      <c r="L10" s="255"/>
      <c r="M10" s="256"/>
    </row>
    <row r="11" spans="1:15" s="185" customFormat="1" ht="81.75" customHeight="1" thickBot="1" x14ac:dyDescent="0.45">
      <c r="A11" s="261"/>
      <c r="B11" s="294"/>
      <c r="C11" s="402"/>
      <c r="D11" s="439" t="str">
        <f>IF(COUNTIF(C7:C10,TRUE)&gt;1,"Erreur - Veuillez sélectionner qu'une seule option.","")</f>
        <v/>
      </c>
      <c r="E11" s="259" t="s">
        <v>229</v>
      </c>
      <c r="F11" s="264"/>
      <c r="G11" s="440" t="str">
        <f>IF(COUNTIF(F7:F10,TRUE)&gt;1,"Erreur - Veuillez sélectionner qu'une seule option.","")</f>
        <v/>
      </c>
      <c r="H11" s="263"/>
      <c r="I11" s="264"/>
      <c r="J11" s="440" t="str">
        <f>IF(COUNTIF(I7:I10,TRUE)&gt;1,"Erreur - Veuillez sélectionner qu'une seule option.","")</f>
        <v/>
      </c>
      <c r="K11" s="265"/>
      <c r="L11" s="255"/>
      <c r="M11" s="256"/>
    </row>
    <row r="12" spans="1:15" s="185" customFormat="1" ht="50.1" customHeight="1" thickBot="1" x14ac:dyDescent="0.45">
      <c r="A12" s="266"/>
      <c r="B12" s="267" t="s">
        <v>230</v>
      </c>
      <c r="C12" s="268" t="s">
        <v>76</v>
      </c>
      <c r="D12" s="269"/>
      <c r="E12" s="269"/>
      <c r="F12" s="269"/>
      <c r="G12" s="269"/>
      <c r="H12" s="269"/>
      <c r="I12" s="269"/>
      <c r="J12" s="270"/>
      <c r="K12" s="271"/>
      <c r="L12" s="255"/>
      <c r="M12" s="272" t="s">
        <v>231</v>
      </c>
    </row>
    <row r="13" spans="1:15" ht="50.1" customHeight="1" thickBot="1" x14ac:dyDescent="0.35">
      <c r="A13" s="273"/>
      <c r="B13" s="274"/>
      <c r="C13" s="275"/>
      <c r="D13" s="276"/>
      <c r="E13" s="276"/>
      <c r="F13" s="277"/>
      <c r="G13" s="276"/>
      <c r="H13" s="276"/>
      <c r="I13" s="277"/>
      <c r="J13" s="276"/>
      <c r="K13" s="278"/>
      <c r="L13" s="279"/>
      <c r="M13" s="280"/>
    </row>
    <row r="14" spans="1:15" s="251" customFormat="1" ht="82.5" customHeight="1" thickBot="1" x14ac:dyDescent="0.45">
      <c r="A14" s="435" t="s">
        <v>12</v>
      </c>
      <c r="B14" s="435" t="s">
        <v>13</v>
      </c>
      <c r="C14" s="436" t="s">
        <v>199</v>
      </c>
      <c r="D14" s="437" t="s">
        <v>200</v>
      </c>
      <c r="E14" s="435" t="s">
        <v>201</v>
      </c>
      <c r="F14" s="436" t="s">
        <v>202</v>
      </c>
      <c r="G14" s="437" t="s">
        <v>203</v>
      </c>
      <c r="H14" s="435" t="s">
        <v>204</v>
      </c>
      <c r="I14" s="436" t="s">
        <v>205</v>
      </c>
      <c r="J14" s="438" t="s">
        <v>206</v>
      </c>
      <c r="K14" s="248"/>
      <c r="L14" s="249"/>
      <c r="M14" s="250" t="s">
        <v>207</v>
      </c>
    </row>
    <row r="15" spans="1:15" ht="87" x14ac:dyDescent="0.3">
      <c r="A15" s="415">
        <v>6</v>
      </c>
      <c r="B15" s="417" t="s">
        <v>232</v>
      </c>
      <c r="C15" s="396" t="b">
        <v>0</v>
      </c>
      <c r="D15" s="392" t="s">
        <v>233</v>
      </c>
      <c r="E15" s="259" t="s">
        <v>234</v>
      </c>
      <c r="F15" s="215" t="b">
        <v>0</v>
      </c>
      <c r="G15" s="216" t="s">
        <v>211</v>
      </c>
      <c r="H15" s="259" t="s">
        <v>235</v>
      </c>
      <c r="I15" s="215" t="b">
        <v>0</v>
      </c>
      <c r="J15" s="216" t="s">
        <v>213</v>
      </c>
      <c r="K15" s="254"/>
      <c r="L15" s="279"/>
      <c r="M15" s="186"/>
    </row>
    <row r="16" spans="1:15" ht="72" x14ac:dyDescent="0.55000000000000004">
      <c r="A16" s="257"/>
      <c r="B16" s="281" t="s">
        <v>236</v>
      </c>
      <c r="C16" s="393" t="b">
        <v>0</v>
      </c>
      <c r="D16" s="256" t="s">
        <v>237</v>
      </c>
      <c r="E16" s="259" t="s">
        <v>238</v>
      </c>
      <c r="F16" s="176" t="b">
        <v>0</v>
      </c>
      <c r="G16" s="177" t="s">
        <v>218</v>
      </c>
      <c r="H16" s="259" t="s">
        <v>239</v>
      </c>
      <c r="I16" s="176" t="b">
        <v>0</v>
      </c>
      <c r="J16" s="177" t="s">
        <v>220</v>
      </c>
      <c r="K16" s="178" t="str">
        <f>IF(LEN(D19&amp;G19&amp;J19)&gt;0,"Veuillez résoudre les erreurs dans les colonnes.",IF(OR('Rapports d''évaluation usage FCM'!W18=0,'Rapports d''évaluation usage FCM'!X18=0,'Rapports d''évaluation usage FCM'!Y18=0),"Veuillez indiquer les progrès réalisés dans chaque colonne.","Passez au jalon 7."))</f>
        <v>Veuillez indiquer les progrès réalisés dans chaque colonne.</v>
      </c>
      <c r="L16" s="279"/>
      <c r="M16" s="186"/>
      <c r="O16" s="151" t="s">
        <v>8</v>
      </c>
    </row>
    <row r="17" spans="1:15" ht="87" x14ac:dyDescent="0.4">
      <c r="A17" s="261"/>
      <c r="B17" s="282"/>
      <c r="C17" s="393" t="b">
        <v>0</v>
      </c>
      <c r="D17" s="256" t="s">
        <v>240</v>
      </c>
      <c r="E17" s="259" t="s">
        <v>241</v>
      </c>
      <c r="F17" s="176" t="b">
        <v>0</v>
      </c>
      <c r="G17" s="177" t="s">
        <v>223</v>
      </c>
      <c r="H17" s="259" t="s">
        <v>242</v>
      </c>
      <c r="I17" s="176" t="b">
        <v>0</v>
      </c>
      <c r="J17" s="177" t="s">
        <v>225</v>
      </c>
      <c r="K17" s="254"/>
      <c r="L17" s="279"/>
      <c r="M17" s="186"/>
    </row>
    <row r="18" spans="1:15" ht="108.75" x14ac:dyDescent="0.5">
      <c r="A18" s="261"/>
      <c r="B18" s="282"/>
      <c r="C18" s="393" t="b">
        <v>0</v>
      </c>
      <c r="D18" s="256" t="s">
        <v>243</v>
      </c>
      <c r="E18" s="283"/>
      <c r="F18" s="176" t="b">
        <v>0</v>
      </c>
      <c r="G18" s="177" t="s">
        <v>244</v>
      </c>
      <c r="H18" s="259" t="s">
        <v>245</v>
      </c>
      <c r="I18" s="284"/>
      <c r="J18" s="177"/>
      <c r="K18" s="254"/>
      <c r="L18" s="279"/>
      <c r="M18" s="186"/>
    </row>
    <row r="19" spans="1:15" s="185" customFormat="1" ht="67.5" customHeight="1" thickBot="1" x14ac:dyDescent="0.45">
      <c r="A19" s="261"/>
      <c r="B19" s="294"/>
      <c r="C19" s="402"/>
      <c r="D19" s="439" t="str">
        <f>IF(COUNTIF(C15:C18,TRUE)&gt;1,"Erreur - Veuillez sélectionner qu'une seule option.","")</f>
        <v/>
      </c>
      <c r="E19" s="283"/>
      <c r="F19" s="264"/>
      <c r="G19" s="440" t="str">
        <f>IF(COUNTIF(F15:F18,TRUE)&gt;1,"Erreur - Veuillez sélectionner qu'une seule option.","")</f>
        <v/>
      </c>
      <c r="H19" s="259" t="s">
        <v>246</v>
      </c>
      <c r="I19" s="264"/>
      <c r="J19" s="440" t="str">
        <f>IF(COUNTIF(I15:I18,TRUE)&gt;1,"Erreur - Veuillez sélectionner qu'une seule option.","")</f>
        <v/>
      </c>
      <c r="K19" s="265"/>
      <c r="L19" s="255"/>
      <c r="M19" s="256"/>
    </row>
    <row r="20" spans="1:15" ht="50.1" customHeight="1" thickBot="1" x14ac:dyDescent="0.35">
      <c r="A20" s="285"/>
      <c r="B20" s="286" t="s">
        <v>230</v>
      </c>
      <c r="C20" s="446" t="s">
        <v>76</v>
      </c>
      <c r="D20" s="448"/>
      <c r="E20" s="448"/>
      <c r="F20" s="448"/>
      <c r="G20" s="448"/>
      <c r="H20" s="448"/>
      <c r="I20" s="448"/>
      <c r="J20" s="447"/>
      <c r="K20" s="278"/>
      <c r="L20" s="287"/>
      <c r="M20" s="288" t="s">
        <v>231</v>
      </c>
    </row>
    <row r="21" spans="1:15" ht="50.1" customHeight="1" thickBot="1" x14ac:dyDescent="0.35">
      <c r="A21" s="273"/>
      <c r="B21" s="274"/>
      <c r="C21" s="275"/>
      <c r="D21" s="276"/>
      <c r="E21" s="276"/>
      <c r="F21" s="277"/>
      <c r="G21" s="276"/>
      <c r="H21" s="276"/>
      <c r="I21" s="277"/>
      <c r="J21" s="276"/>
      <c r="K21" s="278"/>
      <c r="L21" s="287"/>
      <c r="M21" s="289"/>
    </row>
    <row r="22" spans="1:15" s="251" customFormat="1" ht="77.25" customHeight="1" thickBot="1" x14ac:dyDescent="0.45">
      <c r="A22" s="435" t="s">
        <v>12</v>
      </c>
      <c r="B22" s="435" t="s">
        <v>13</v>
      </c>
      <c r="C22" s="436" t="s">
        <v>199</v>
      </c>
      <c r="D22" s="437" t="s">
        <v>200</v>
      </c>
      <c r="E22" s="435" t="s">
        <v>201</v>
      </c>
      <c r="F22" s="436" t="s">
        <v>202</v>
      </c>
      <c r="G22" s="437" t="s">
        <v>203</v>
      </c>
      <c r="H22" s="435" t="s">
        <v>204</v>
      </c>
      <c r="I22" s="436" t="s">
        <v>205</v>
      </c>
      <c r="J22" s="438" t="s">
        <v>206</v>
      </c>
      <c r="K22" s="248"/>
      <c r="L22" s="249"/>
      <c r="M22" s="250" t="s">
        <v>207</v>
      </c>
    </row>
    <row r="23" spans="1:15" ht="108.75" x14ac:dyDescent="0.3">
      <c r="A23" s="415">
        <v>7</v>
      </c>
      <c r="B23" s="417" t="s">
        <v>247</v>
      </c>
      <c r="C23" s="393" t="b">
        <v>0</v>
      </c>
      <c r="D23" s="256" t="s">
        <v>248</v>
      </c>
      <c r="E23" s="259" t="s">
        <v>249</v>
      </c>
      <c r="F23" s="176" t="b">
        <v>0</v>
      </c>
      <c r="G23" s="216" t="s">
        <v>211</v>
      </c>
      <c r="H23" s="252" t="s">
        <v>250</v>
      </c>
      <c r="I23" s="215" t="b">
        <v>0</v>
      </c>
      <c r="J23" s="216" t="s">
        <v>213</v>
      </c>
      <c r="K23" s="254"/>
      <c r="L23" s="279"/>
      <c r="M23" s="290"/>
    </row>
    <row r="24" spans="1:15" ht="108.75" x14ac:dyDescent="0.55000000000000004">
      <c r="A24" s="257"/>
      <c r="B24" s="281" t="s">
        <v>251</v>
      </c>
      <c r="C24" s="393" t="b">
        <v>0</v>
      </c>
      <c r="D24" s="256" t="s">
        <v>252</v>
      </c>
      <c r="E24" s="259" t="s">
        <v>253</v>
      </c>
      <c r="F24" s="176" t="b">
        <v>0</v>
      </c>
      <c r="G24" s="177" t="s">
        <v>218</v>
      </c>
      <c r="H24" s="259" t="s">
        <v>254</v>
      </c>
      <c r="I24" s="176" t="b">
        <v>0</v>
      </c>
      <c r="J24" s="177" t="s">
        <v>220</v>
      </c>
      <c r="K24" s="178" t="str">
        <f>IF(LEN(D27&amp;G27&amp;J27)&gt;0,"Veuillez résoudre les erreurs dans les colonnes.",IF(OR('Rapports d''évaluation usage FCM'!W19=0,'Rapports d''évaluation usage FCM'!X19=0,'Rapports d''évaluation usage FCM'!Y19=0),"Veuillez indiquer les progrès réalisés dans chaque colonne.","Passez au jalon 8."))</f>
        <v>Veuillez indiquer les progrès réalisés dans chaque colonne.</v>
      </c>
      <c r="L24" s="279"/>
      <c r="M24" s="186"/>
      <c r="O24" s="151" t="s">
        <v>8</v>
      </c>
    </row>
    <row r="25" spans="1:15" ht="87" x14ac:dyDescent="0.4">
      <c r="A25" s="291"/>
      <c r="B25" s="282"/>
      <c r="C25" s="393" t="b">
        <v>0</v>
      </c>
      <c r="D25" s="256" t="s">
        <v>240</v>
      </c>
      <c r="E25" s="259" t="s">
        <v>255</v>
      </c>
      <c r="F25" s="176" t="b">
        <v>0</v>
      </c>
      <c r="G25" s="177" t="s">
        <v>223</v>
      </c>
      <c r="H25" s="259" t="s">
        <v>256</v>
      </c>
      <c r="I25" s="176" t="b">
        <v>0</v>
      </c>
      <c r="J25" s="177" t="s">
        <v>225</v>
      </c>
      <c r="K25" s="254"/>
      <c r="L25" s="279"/>
      <c r="M25" s="186"/>
    </row>
    <row r="26" spans="1:15" ht="65.25" x14ac:dyDescent="0.5">
      <c r="A26" s="291"/>
      <c r="B26" s="282"/>
      <c r="C26" s="393" t="b">
        <v>0</v>
      </c>
      <c r="D26" s="256" t="s">
        <v>243</v>
      </c>
      <c r="E26" s="259" t="s">
        <v>257</v>
      </c>
      <c r="F26" s="176" t="b">
        <v>0</v>
      </c>
      <c r="G26" s="177" t="s">
        <v>244</v>
      </c>
      <c r="H26" s="259" t="s">
        <v>258</v>
      </c>
      <c r="I26" s="284"/>
      <c r="J26" s="177"/>
      <c r="K26" s="254"/>
      <c r="L26" s="279"/>
      <c r="M26" s="186"/>
    </row>
    <row r="27" spans="1:15" s="185" customFormat="1" ht="48" customHeight="1" thickBot="1" x14ac:dyDescent="0.45">
      <c r="A27" s="291"/>
      <c r="B27" s="282"/>
      <c r="C27" s="402"/>
      <c r="D27" s="439" t="str">
        <f>IF(COUNTIF(C23:C26,TRUE)&gt;1,"Erreur - Veuillez sélectionner qu'une seule option.","")</f>
        <v/>
      </c>
      <c r="E27" s="259"/>
      <c r="F27" s="441"/>
      <c r="G27" s="440" t="str">
        <f>IF(COUNTIF(F23:F26,TRUE)&gt;1,"Erreur - Veuillez sélectionner qu'une seule option.","")</f>
        <v/>
      </c>
      <c r="H27" s="442"/>
      <c r="I27" s="264"/>
      <c r="J27" s="440" t="str">
        <f>IF(COUNTIF(I23:I26,TRUE)&gt;1,"Erreur - Veuillez sélectionner qu'une seule option.","")</f>
        <v/>
      </c>
      <c r="K27" s="292"/>
      <c r="L27" s="293"/>
      <c r="M27" s="256"/>
    </row>
    <row r="28" spans="1:15" ht="50.1" customHeight="1" thickBot="1" x14ac:dyDescent="0.35">
      <c r="A28" s="285"/>
      <c r="B28" s="286" t="s">
        <v>230</v>
      </c>
      <c r="C28" s="446" t="s">
        <v>76</v>
      </c>
      <c r="D28" s="448"/>
      <c r="E28" s="448"/>
      <c r="F28" s="448"/>
      <c r="G28" s="448"/>
      <c r="H28" s="448"/>
      <c r="I28" s="448"/>
      <c r="J28" s="447"/>
      <c r="K28" s="278"/>
      <c r="L28" s="287"/>
      <c r="M28" s="288" t="s">
        <v>231</v>
      </c>
    </row>
    <row r="29" spans="1:15" ht="50.1" customHeight="1" thickBot="1" x14ac:dyDescent="0.35">
      <c r="A29" s="273"/>
      <c r="B29" s="274"/>
      <c r="C29" s="275"/>
      <c r="D29" s="276"/>
      <c r="E29" s="276"/>
      <c r="F29" s="277"/>
      <c r="G29" s="276"/>
      <c r="H29" s="276"/>
      <c r="I29" s="277"/>
      <c r="J29" s="276"/>
      <c r="K29" s="278"/>
      <c r="L29" s="287"/>
      <c r="M29" s="280"/>
    </row>
    <row r="30" spans="1:15" s="251" customFormat="1" ht="75" customHeight="1" thickBot="1" x14ac:dyDescent="0.45">
      <c r="A30" s="435" t="s">
        <v>12</v>
      </c>
      <c r="B30" s="435" t="s">
        <v>13</v>
      </c>
      <c r="C30" s="436" t="s">
        <v>199</v>
      </c>
      <c r="D30" s="437" t="s">
        <v>200</v>
      </c>
      <c r="E30" s="435" t="s">
        <v>201</v>
      </c>
      <c r="F30" s="436" t="s">
        <v>202</v>
      </c>
      <c r="G30" s="437" t="s">
        <v>203</v>
      </c>
      <c r="H30" s="435" t="s">
        <v>204</v>
      </c>
      <c r="I30" s="436" t="s">
        <v>205</v>
      </c>
      <c r="J30" s="438" t="s">
        <v>206</v>
      </c>
      <c r="K30" s="248"/>
      <c r="L30" s="249"/>
      <c r="M30" s="250" t="s">
        <v>207</v>
      </c>
    </row>
    <row r="31" spans="1:15" ht="130.5" x14ac:dyDescent="0.3">
      <c r="A31" s="415">
        <v>8</v>
      </c>
      <c r="B31" s="417" t="s">
        <v>259</v>
      </c>
      <c r="C31" s="393" t="b">
        <v>0</v>
      </c>
      <c r="D31" s="256" t="s">
        <v>248</v>
      </c>
      <c r="E31" s="259" t="s">
        <v>260</v>
      </c>
      <c r="F31" s="176" t="b">
        <v>0</v>
      </c>
      <c r="G31" s="216" t="s">
        <v>211</v>
      </c>
      <c r="H31" s="252" t="s">
        <v>261</v>
      </c>
      <c r="I31" s="215" t="b">
        <v>0</v>
      </c>
      <c r="J31" s="216" t="s">
        <v>213</v>
      </c>
      <c r="K31" s="254"/>
      <c r="L31" s="279"/>
      <c r="M31" s="240"/>
    </row>
    <row r="32" spans="1:15" ht="110.25" customHeight="1" x14ac:dyDescent="0.55000000000000004">
      <c r="A32" s="257"/>
      <c r="B32" s="281" t="s">
        <v>262</v>
      </c>
      <c r="C32" s="393" t="b">
        <v>0</v>
      </c>
      <c r="D32" s="256" t="s">
        <v>252</v>
      </c>
      <c r="E32" s="259" t="s">
        <v>263</v>
      </c>
      <c r="F32" s="176" t="b">
        <v>0</v>
      </c>
      <c r="G32" s="177" t="s">
        <v>218</v>
      </c>
      <c r="H32" s="259" t="s">
        <v>264</v>
      </c>
      <c r="I32" s="176" t="b">
        <v>0</v>
      </c>
      <c r="J32" s="177" t="s">
        <v>220</v>
      </c>
      <c r="K32" s="178" t="str">
        <f>IF(LEN(D35&amp;G35&amp;J35)&gt;0,"Veuillez résoudre les erreurs dans les colonnes.",IF(OR('Rapports d''évaluation usage FCM'!W20=0,'Rapports d''évaluation usage FCM'!X20=0,'Rapports d''évaluation usage FCM'!Y20=0),"Veuillez indiquer les progrès réalisés dans chaque colonne.","Passez aux questions ci-dessous, puis à la fiche de mise en œuvre et intégration."))</f>
        <v>Veuillez indiquer les progrès réalisés dans chaque colonne.</v>
      </c>
      <c r="L32" s="279"/>
      <c r="M32" s="240"/>
      <c r="O32" s="151" t="s">
        <v>8</v>
      </c>
    </row>
    <row r="33" spans="1:15" ht="87" x14ac:dyDescent="0.4">
      <c r="A33" s="261"/>
      <c r="B33" s="294"/>
      <c r="C33" s="393" t="b">
        <v>0</v>
      </c>
      <c r="D33" s="256" t="s">
        <v>240</v>
      </c>
      <c r="E33" s="259" t="s">
        <v>265</v>
      </c>
      <c r="F33" s="176" t="b">
        <v>0</v>
      </c>
      <c r="G33" s="177" t="s">
        <v>223</v>
      </c>
      <c r="H33" s="259" t="s">
        <v>266</v>
      </c>
      <c r="I33" s="176" t="b">
        <v>0</v>
      </c>
      <c r="J33" s="177" t="s">
        <v>225</v>
      </c>
      <c r="K33" s="254"/>
      <c r="L33" s="279"/>
      <c r="M33" s="240"/>
    </row>
    <row r="34" spans="1:15" ht="65.25" x14ac:dyDescent="0.5">
      <c r="A34" s="261"/>
      <c r="B34" s="294"/>
      <c r="C34" s="393" t="b">
        <v>0</v>
      </c>
      <c r="D34" s="256" t="s">
        <v>243</v>
      </c>
      <c r="E34" s="259" t="s">
        <v>267</v>
      </c>
      <c r="F34" s="176" t="b">
        <v>0</v>
      </c>
      <c r="G34" s="177" t="s">
        <v>244</v>
      </c>
      <c r="H34" s="259" t="s">
        <v>268</v>
      </c>
      <c r="I34" s="284"/>
      <c r="J34" s="177"/>
      <c r="K34" s="295"/>
      <c r="L34" s="279"/>
      <c r="M34" s="240"/>
    </row>
    <row r="35" spans="1:15" s="185" customFormat="1" ht="43.5" x14ac:dyDescent="0.4">
      <c r="A35" s="261"/>
      <c r="B35" s="294"/>
      <c r="C35" s="402"/>
      <c r="D35" s="403" t="str">
        <f>IF(COUNTIF(C31:C34,TRUE)&gt;1,"Erreur - Veuillez sélectionner qu'une seule option.","")</f>
        <v/>
      </c>
      <c r="E35" s="259" t="s">
        <v>269</v>
      </c>
      <c r="F35" s="264"/>
      <c r="G35" s="296" t="str">
        <f>IF(COUNTIF(F31:F34,TRUE)&gt;1,"Erreur - Veuillez sélectionner qu'une seule option.","")</f>
        <v/>
      </c>
      <c r="H35" s="425" t="s">
        <v>270</v>
      </c>
      <c r="I35" s="264"/>
      <c r="J35" s="440" t="str">
        <f>IF(COUNTIF(I30:I33,TRUE)&gt;1,"Erreur - Veuillez sélectionner qu'une seule option.","")</f>
        <v/>
      </c>
      <c r="K35" s="265"/>
      <c r="L35" s="255"/>
      <c r="M35" s="297"/>
    </row>
    <row r="36" spans="1:15" ht="142.5" customHeight="1" x14ac:dyDescent="0.5">
      <c r="A36" s="261"/>
      <c r="B36" s="294"/>
      <c r="C36" s="404"/>
      <c r="D36" s="400"/>
      <c r="E36" s="259" t="s">
        <v>271</v>
      </c>
      <c r="F36" s="284"/>
      <c r="G36" s="177"/>
      <c r="H36" s="259" t="s">
        <v>272</v>
      </c>
      <c r="I36" s="284"/>
      <c r="J36" s="177"/>
      <c r="K36" s="295"/>
      <c r="L36" s="279"/>
      <c r="M36" s="240"/>
    </row>
    <row r="37" spans="1:15" ht="59.25" customHeight="1" x14ac:dyDescent="0.5">
      <c r="A37" s="261"/>
      <c r="B37" s="294"/>
      <c r="C37" s="404"/>
      <c r="D37" s="400"/>
      <c r="E37" s="259" t="s">
        <v>273</v>
      </c>
      <c r="F37" s="284"/>
      <c r="G37" s="177"/>
      <c r="H37" s="259"/>
      <c r="I37" s="284"/>
      <c r="J37" s="177"/>
      <c r="K37" s="295"/>
      <c r="L37" s="279"/>
      <c r="M37" s="240"/>
    </row>
    <row r="38" spans="1:15" ht="44.25" thickBot="1" x14ac:dyDescent="0.55000000000000004">
      <c r="A38" s="261"/>
      <c r="B38" s="294"/>
      <c r="C38" s="404"/>
      <c r="D38" s="443"/>
      <c r="E38" s="259" t="s">
        <v>274</v>
      </c>
      <c r="F38" s="284"/>
      <c r="G38" s="440"/>
      <c r="H38" s="259"/>
      <c r="I38" s="284"/>
      <c r="J38" s="440"/>
      <c r="K38" s="265"/>
      <c r="L38" s="279"/>
      <c r="M38" s="298"/>
    </row>
    <row r="39" spans="1:15" ht="50.1" customHeight="1" thickBot="1" x14ac:dyDescent="0.35">
      <c r="A39" s="299"/>
      <c r="B39" s="300" t="s">
        <v>230</v>
      </c>
      <c r="C39" s="446" t="s">
        <v>76</v>
      </c>
      <c r="D39" s="448"/>
      <c r="E39" s="448"/>
      <c r="F39" s="448"/>
      <c r="G39" s="448"/>
      <c r="H39" s="448"/>
      <c r="I39" s="448"/>
      <c r="J39" s="447"/>
      <c r="K39" s="301"/>
      <c r="L39" s="279"/>
      <c r="M39" s="288" t="s">
        <v>231</v>
      </c>
    </row>
    <row r="40" spans="1:15" ht="50.1" customHeight="1" thickBot="1" x14ac:dyDescent="0.35">
      <c r="A40" s="273"/>
      <c r="B40" s="302"/>
      <c r="C40" s="275"/>
      <c r="D40" s="275"/>
      <c r="E40" s="275"/>
      <c r="F40" s="303"/>
      <c r="G40" s="275"/>
      <c r="H40" s="275"/>
      <c r="I40" s="303"/>
      <c r="J40" s="275"/>
      <c r="K40" s="304"/>
      <c r="L40" s="279"/>
      <c r="M40" s="280"/>
    </row>
    <row r="41" spans="1:15" ht="32.25" customHeight="1" thickBot="1" x14ac:dyDescent="0.55000000000000004">
      <c r="A41" s="305"/>
      <c r="B41" s="306" t="s">
        <v>193</v>
      </c>
      <c r="C41" s="307"/>
      <c r="D41" s="305"/>
      <c r="E41" s="305"/>
      <c r="F41" s="307"/>
      <c r="G41" s="305"/>
      <c r="H41" s="305"/>
      <c r="I41" s="307"/>
      <c r="J41" s="308"/>
      <c r="K41" s="235"/>
      <c r="L41" s="279"/>
    </row>
    <row r="42" spans="1:15" ht="88.5" customHeight="1" thickBot="1" x14ac:dyDescent="0.6">
      <c r="A42" s="309"/>
      <c r="B42" s="309" t="s">
        <v>275</v>
      </c>
      <c r="C42" s="455" t="s">
        <v>76</v>
      </c>
      <c r="D42" s="456"/>
      <c r="E42" s="456"/>
      <c r="F42" s="456"/>
      <c r="G42" s="456"/>
      <c r="H42" s="456"/>
      <c r="I42" s="456"/>
      <c r="J42" s="457"/>
      <c r="K42" s="247"/>
      <c r="L42" s="279"/>
      <c r="O42" s="151" t="s">
        <v>8</v>
      </c>
    </row>
    <row r="43" spans="1:15" ht="36.75" customHeight="1" thickBot="1" x14ac:dyDescent="0.55000000000000004">
      <c r="A43" s="310"/>
      <c r="B43" s="311" t="s">
        <v>195</v>
      </c>
      <c r="C43" s="312"/>
      <c r="D43" s="311"/>
      <c r="E43" s="311"/>
      <c r="F43" s="312"/>
      <c r="G43" s="311"/>
      <c r="H43" s="311"/>
      <c r="I43" s="312"/>
      <c r="J43" s="313"/>
      <c r="K43" s="235"/>
      <c r="L43" s="279"/>
      <c r="M43" s="314"/>
      <c r="N43" s="159"/>
    </row>
    <row r="44" spans="1:15" ht="84.75" customHeight="1" thickBot="1" x14ac:dyDescent="0.35">
      <c r="A44" s="315"/>
      <c r="B44" s="315" t="s">
        <v>196</v>
      </c>
      <c r="C44" s="446" t="s">
        <v>76</v>
      </c>
      <c r="D44" s="448"/>
      <c r="E44" s="448"/>
      <c r="F44" s="448"/>
      <c r="G44" s="448"/>
      <c r="H44" s="448"/>
      <c r="I44" s="448"/>
      <c r="J44" s="447"/>
      <c r="K44" s="316"/>
      <c r="L44" s="317"/>
      <c r="M44" s="318"/>
      <c r="N44" s="160"/>
    </row>
    <row r="46" spans="1:15" x14ac:dyDescent="0.5">
      <c r="L46" s="240"/>
      <c r="M46" s="240"/>
    </row>
    <row r="47" spans="1:15" x14ac:dyDescent="0.5">
      <c r="L47" s="240"/>
      <c r="M47" s="240"/>
    </row>
    <row r="48" spans="1:15" ht="30.75" x14ac:dyDescent="0.55000000000000004">
      <c r="A48" s="241"/>
      <c r="B48" s="151" t="s">
        <v>8</v>
      </c>
      <c r="D48" s="151"/>
      <c r="L48" s="240"/>
      <c r="M48" s="240"/>
    </row>
    <row r="49" spans="2:13" x14ac:dyDescent="0.5">
      <c r="B49" s="241"/>
      <c r="D49" s="241"/>
      <c r="L49" s="240"/>
      <c r="M49" s="240"/>
    </row>
    <row r="50" spans="2:13" x14ac:dyDescent="0.5">
      <c r="L50" s="240"/>
      <c r="M50" s="240"/>
    </row>
    <row r="51" spans="2:13" x14ac:dyDescent="0.5">
      <c r="L51" s="240"/>
      <c r="M51" s="240"/>
    </row>
    <row r="52" spans="2:13" x14ac:dyDescent="0.5">
      <c r="L52" s="240"/>
      <c r="M52" s="240"/>
    </row>
    <row r="53" spans="2:13" x14ac:dyDescent="0.5">
      <c r="L53" s="240"/>
      <c r="M53" s="240"/>
    </row>
    <row r="54" spans="2:13" x14ac:dyDescent="0.5">
      <c r="L54" s="240"/>
      <c r="M54" s="240"/>
    </row>
    <row r="55" spans="2:13" x14ac:dyDescent="0.5">
      <c r="L55" s="240"/>
      <c r="M55" s="240"/>
    </row>
    <row r="56" spans="2:13" x14ac:dyDescent="0.5">
      <c r="L56" s="240"/>
      <c r="M56" s="240"/>
    </row>
    <row r="57" spans="2:13" x14ac:dyDescent="0.5">
      <c r="L57" s="240"/>
      <c r="M57" s="240"/>
    </row>
    <row r="58" spans="2:13" x14ac:dyDescent="0.5">
      <c r="L58" s="240"/>
      <c r="M58" s="240"/>
    </row>
    <row r="59" spans="2:13" x14ac:dyDescent="0.5">
      <c r="L59" s="240"/>
      <c r="M59" s="240"/>
    </row>
    <row r="60" spans="2:13" x14ac:dyDescent="0.5">
      <c r="L60" s="240"/>
      <c r="M60" s="240"/>
    </row>
    <row r="61" spans="2:13" x14ac:dyDescent="0.5">
      <c r="L61" s="240"/>
      <c r="M61" s="240"/>
    </row>
  </sheetData>
  <sheetProtection algorithmName="SHA-512" hashValue="X23L7rlOaJMa1oQWZwAGvNFx0P+5bQTbslogp5WRVFSliIvuJ0vp01oQSAsDN0G/KcY5pewwcRr3SFf1FFkqDA==" saltValue="KcsC4W9KeWokKIUY4Gh00g==" spinCount="100000" sheet="1" objects="1" scenarios="1"/>
  <mergeCells count="9">
    <mergeCell ref="C44:J44"/>
    <mergeCell ref="C42:J42"/>
    <mergeCell ref="A1:B1"/>
    <mergeCell ref="A3:K3"/>
    <mergeCell ref="A4:K4"/>
    <mergeCell ref="A5:K5"/>
    <mergeCell ref="C20:J20"/>
    <mergeCell ref="C28:J28"/>
    <mergeCell ref="C39:J39"/>
  </mergeCells>
  <conditionalFormatting sqref="K8 K16 K24 K32">
    <cfRule type="containsText" dxfId="34" priority="3" operator="containsText" text="Veuillez indiquer les progrès">
      <formula>NOT(ISERROR(SEARCH("Veuillez indiquer les progrès",K8)))</formula>
    </cfRule>
    <cfRule type="containsText" dxfId="33" priority="5" operator="containsText" text="Passez">
      <formula>NOT(ISERROR(SEARCH("Passez",K8)))</formula>
    </cfRule>
    <cfRule type="containsText" dxfId="32" priority="7" operator="containsText" text="Veuillez résoudre les erreurs">
      <formula>NOT(ISERROR(SEARCH("Veuillez résoudre les erreurs",K8)))</formula>
    </cfRule>
  </conditionalFormatting>
  <dataValidations count="1">
    <dataValidation type="list" allowBlank="1" showDropDown="1" showInputMessage="1" showErrorMessage="1" sqref="C7:C10 F7:F10 I7:I9 C15:C18 F15:F18 I15:I17 C23:C26 F23:F26 I23:I25 C31:C34 F31:F34 I31:I33" xr:uid="{BAA4B61C-CE1E-485F-AB5A-7D5089BCF762}">
      <formula1>"TRUE,FALSE"</formula1>
    </dataValidation>
  </dataValidations>
  <pageMargins left="0.70866141732283472" right="0.70866141732283472" top="0.74803149606299213" bottom="0.74803149606299213" header="0.31496062992125984" footer="0.31496062992125984"/>
  <pageSetup paperSize="5" scale="46" pageOrder="overThenDown" orientation="landscape" horizontalDpi="300" verticalDpi="360"/>
  <rowBreaks count="4" manualBreakCount="4">
    <brk id="12" max="16383" man="1"/>
    <brk id="21" max="16383" man="1"/>
    <brk id="29" max="9" man="1"/>
    <brk id="39" max="9" man="1"/>
  </rowBreaks>
  <colBreaks count="1" manualBreakCount="1">
    <brk id="10" max="1048575" man="1"/>
  </colBreaks>
  <drawing r:id="rId1"/>
  <tableParts count="4">
    <tablePart r:id="rId2"/>
    <tablePart r:id="rId3"/>
    <tablePart r:id="rId4"/>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FCB91-A9AF-4076-8731-CB1DEC23E8C9}">
  <sheetPr codeName="Sheet5">
    <tabColor theme="6"/>
  </sheetPr>
  <dimension ref="A1:T60"/>
  <sheetViews>
    <sheetView showGridLines="0" topLeftCell="A32" zoomScale="50" zoomScaleNormal="50" workbookViewId="0">
      <selection activeCell="E29" sqref="E29"/>
    </sheetView>
  </sheetViews>
  <sheetFormatPr defaultColWidth="9.140625" defaultRowHeight="15" x14ac:dyDescent="0.3"/>
  <cols>
    <col min="1" max="1" width="13.85546875" style="146" customWidth="1"/>
    <col min="2" max="2" width="37" style="146" customWidth="1"/>
    <col min="3" max="3" width="7.7109375" style="146" customWidth="1"/>
    <col min="4" max="4" width="47.28515625" style="146" customWidth="1"/>
    <col min="5" max="5" width="70.7109375" style="146" customWidth="1"/>
    <col min="6" max="6" width="10.7109375" style="146" customWidth="1"/>
    <col min="7" max="7" width="7.7109375" style="146" customWidth="1"/>
    <col min="8" max="8" width="50.7109375" style="146" customWidth="1"/>
    <col min="9" max="9" width="70.7109375" style="146" customWidth="1"/>
    <col min="10" max="10" width="10.7109375" style="146" customWidth="1"/>
    <col min="11" max="11" width="7.7109375" style="146" customWidth="1"/>
    <col min="12" max="12" width="50.7109375" style="146" customWidth="1"/>
    <col min="13" max="13" width="70.7109375" style="146" customWidth="1"/>
    <col min="14" max="14" width="10.7109375" style="146" customWidth="1"/>
    <col min="15" max="15" width="7.7109375" style="146" customWidth="1"/>
    <col min="16" max="16" width="50.7109375" style="146" customWidth="1"/>
    <col min="17" max="17" width="50" style="146" customWidth="1"/>
    <col min="18" max="18" width="7" style="146" customWidth="1"/>
    <col min="19" max="16384" width="9.140625" style="146"/>
  </cols>
  <sheetData>
    <row r="1" spans="1:20" ht="39.6" customHeight="1" x14ac:dyDescent="0.3">
      <c r="A1" s="463"/>
      <c r="B1" s="463"/>
      <c r="C1" s="463"/>
      <c r="D1" s="463"/>
      <c r="E1" s="320"/>
      <c r="F1" s="321"/>
      <c r="G1" s="154"/>
      <c r="I1" s="322"/>
      <c r="J1" s="154"/>
      <c r="M1" s="322"/>
      <c r="N1" s="154"/>
      <c r="O1" s="322"/>
      <c r="P1" s="322"/>
      <c r="Q1" s="322"/>
      <c r="R1" s="322"/>
    </row>
    <row r="2" spans="1:20" ht="39.6" customHeight="1" x14ac:dyDescent="0.3">
      <c r="A2" s="320"/>
      <c r="B2" s="320"/>
      <c r="C2" s="320"/>
      <c r="D2" s="320"/>
      <c r="E2" s="320"/>
      <c r="F2" s="320"/>
    </row>
    <row r="3" spans="1:20" ht="42" customHeight="1" x14ac:dyDescent="0.3">
      <c r="A3" s="464" t="s">
        <v>276</v>
      </c>
      <c r="B3" s="465"/>
      <c r="C3" s="465"/>
      <c r="D3" s="465"/>
      <c r="E3" s="465"/>
      <c r="F3" s="465"/>
      <c r="G3" s="465"/>
      <c r="H3" s="465"/>
      <c r="I3" s="465"/>
      <c r="J3" s="465"/>
      <c r="K3" s="465"/>
      <c r="L3" s="465"/>
      <c r="M3" s="465"/>
      <c r="N3" s="465"/>
      <c r="O3" s="465"/>
      <c r="P3" s="465"/>
      <c r="Q3" s="466"/>
      <c r="R3" s="157"/>
    </row>
    <row r="4" spans="1:20" ht="33" customHeight="1" x14ac:dyDescent="0.55000000000000004">
      <c r="A4" s="467" t="s">
        <v>10</v>
      </c>
      <c r="B4" s="467"/>
      <c r="C4" s="467"/>
      <c r="D4" s="467"/>
      <c r="E4" s="467"/>
      <c r="F4" s="467"/>
      <c r="G4" s="467"/>
      <c r="H4" s="467"/>
      <c r="I4" s="467"/>
      <c r="J4" s="467"/>
      <c r="K4" s="467"/>
      <c r="L4" s="467"/>
      <c r="M4" s="467"/>
      <c r="N4" s="467"/>
      <c r="O4" s="467"/>
      <c r="P4" s="467"/>
      <c r="Q4" s="467"/>
      <c r="R4" s="157"/>
    </row>
    <row r="5" spans="1:20" ht="27.75" customHeight="1" thickBot="1" x14ac:dyDescent="0.35">
      <c r="A5" s="468" t="s">
        <v>11</v>
      </c>
      <c r="B5" s="468"/>
      <c r="C5" s="468"/>
      <c r="D5" s="468"/>
      <c r="E5" s="468"/>
      <c r="F5" s="468"/>
      <c r="G5" s="468"/>
      <c r="H5" s="468"/>
      <c r="I5" s="468"/>
      <c r="J5" s="468"/>
      <c r="K5" s="468"/>
      <c r="L5" s="468"/>
      <c r="M5" s="468"/>
      <c r="N5" s="468"/>
      <c r="O5" s="468"/>
      <c r="P5" s="468"/>
      <c r="Q5" s="468"/>
      <c r="R5" s="323"/>
    </row>
    <row r="6" spans="1:20" ht="66.599999999999994" customHeight="1" thickBot="1" x14ac:dyDescent="0.35">
      <c r="A6" s="324" t="s">
        <v>12</v>
      </c>
      <c r="B6" s="352" t="s">
        <v>13</v>
      </c>
      <c r="C6" s="328" t="s">
        <v>14</v>
      </c>
      <c r="D6" s="325" t="s">
        <v>15</v>
      </c>
      <c r="E6" s="326" t="s">
        <v>277</v>
      </c>
      <c r="F6" s="327" t="s">
        <v>17</v>
      </c>
      <c r="G6" s="328" t="s">
        <v>18</v>
      </c>
      <c r="H6" s="325" t="s">
        <v>19</v>
      </c>
      <c r="I6" s="326" t="s">
        <v>20</v>
      </c>
      <c r="J6" s="327" t="s">
        <v>21</v>
      </c>
      <c r="K6" s="328" t="s">
        <v>22</v>
      </c>
      <c r="L6" s="325" t="s">
        <v>23</v>
      </c>
      <c r="M6" s="326" t="s">
        <v>24</v>
      </c>
      <c r="N6" s="327" t="s">
        <v>25</v>
      </c>
      <c r="O6" s="353" t="s">
        <v>26</v>
      </c>
      <c r="P6" s="426" t="s">
        <v>27</v>
      </c>
      <c r="Q6" s="429" t="s">
        <v>28</v>
      </c>
      <c r="R6" s="279"/>
    </row>
    <row r="7" spans="1:20" ht="87" x14ac:dyDescent="0.4">
      <c r="A7" s="418">
        <v>9</v>
      </c>
      <c r="B7" s="419" t="s">
        <v>278</v>
      </c>
      <c r="C7" s="115" t="s">
        <v>30</v>
      </c>
      <c r="D7" s="405"/>
      <c r="E7" s="330" t="s">
        <v>279</v>
      </c>
      <c r="F7" s="331"/>
      <c r="G7" s="115" t="s">
        <v>30</v>
      </c>
      <c r="H7" s="332"/>
      <c r="I7" s="330" t="s">
        <v>280</v>
      </c>
      <c r="J7" s="333"/>
      <c r="K7" s="115" t="s">
        <v>30</v>
      </c>
      <c r="L7" s="332"/>
      <c r="M7" s="330" t="s">
        <v>281</v>
      </c>
      <c r="N7" s="333"/>
      <c r="O7" s="115" t="s">
        <v>30</v>
      </c>
      <c r="P7" s="332"/>
      <c r="Q7" s="246"/>
      <c r="R7" s="279"/>
    </row>
    <row r="8" spans="1:20" ht="108.75" x14ac:dyDescent="0.55000000000000004">
      <c r="A8" s="334"/>
      <c r="B8" s="335" t="s">
        <v>282</v>
      </c>
      <c r="C8" s="393" t="b">
        <v>0</v>
      </c>
      <c r="D8" s="406" t="s">
        <v>283</v>
      </c>
      <c r="E8" s="336" t="s">
        <v>284</v>
      </c>
      <c r="F8" s="114" t="s">
        <v>35</v>
      </c>
      <c r="G8" s="393" t="b">
        <v>0</v>
      </c>
      <c r="H8" s="406" t="s">
        <v>285</v>
      </c>
      <c r="I8" s="336" t="s">
        <v>286</v>
      </c>
      <c r="J8" s="114" t="s">
        <v>35</v>
      </c>
      <c r="K8" s="393" t="b">
        <v>0</v>
      </c>
      <c r="L8" s="406" t="s">
        <v>287</v>
      </c>
      <c r="M8" s="336" t="s">
        <v>286</v>
      </c>
      <c r="N8" s="114" t="s">
        <v>35</v>
      </c>
      <c r="O8" s="393" t="b">
        <v>0</v>
      </c>
      <c r="P8" s="406" t="s">
        <v>288</v>
      </c>
      <c r="Q8" s="337"/>
      <c r="R8" s="279"/>
      <c r="T8" s="151" t="s">
        <v>8</v>
      </c>
    </row>
    <row r="9" spans="1:20" ht="134.25" customHeight="1" x14ac:dyDescent="0.3">
      <c r="A9" s="334"/>
      <c r="B9" s="338"/>
      <c r="C9" s="184"/>
      <c r="D9" s="407" t="str">
        <f>IF('Rapports d''évaluation usage FCM'!F74*('Rapports d''évaluation usage FCM'!F75+'Rapports d''évaluation usage FCM'!F76+'Rapports d''évaluation usage FCM'!F77+'Rapports d''évaluation usage FCM'!F78+'Rapports d''évaluation usage FCM'!F79),"Erreur - vous avez sélectionné des déclarations dans la colonne « Pas encore démarré » et dans certaines colonnes de niveau de progression. Si vous avez progressé, veuillez décocher les cases de la colonne « Pas encore démarré ».","")</f>
        <v/>
      </c>
      <c r="E9" s="336" t="s">
        <v>289</v>
      </c>
      <c r="F9" s="333"/>
      <c r="G9" s="393" t="b">
        <v>0</v>
      </c>
      <c r="H9" s="256" t="s">
        <v>290</v>
      </c>
      <c r="I9" s="336" t="s">
        <v>291</v>
      </c>
      <c r="J9" s="333"/>
      <c r="K9" s="184"/>
      <c r="L9" s="186"/>
      <c r="M9" s="336" t="s">
        <v>292</v>
      </c>
      <c r="N9" s="333"/>
      <c r="O9" s="184"/>
      <c r="P9" s="427"/>
      <c r="Q9" s="228" t="str">
        <f>IF(LEN(D9)&gt;0,"Veuillez résoudre l'erreur dans la colonne « Pas encore démarré » avant de passer au jalon suivant.",IF('Rapports d''évaluation usage FCM'!P21=0,"Veuillez indiquer le niveau de progression pour ce jalon.","Passez au jalon 10."))</f>
        <v>Veuillez indiquer le niveau de progression pour ce jalon.</v>
      </c>
      <c r="R9" s="279"/>
    </row>
    <row r="10" spans="1:20" ht="130.5" x14ac:dyDescent="0.3">
      <c r="A10" s="334"/>
      <c r="B10" s="339"/>
      <c r="C10" s="184"/>
      <c r="D10" s="186"/>
      <c r="E10" s="336" t="s">
        <v>293</v>
      </c>
      <c r="F10" s="333"/>
      <c r="G10" s="393" t="b">
        <v>0</v>
      </c>
      <c r="H10" s="256" t="s">
        <v>294</v>
      </c>
      <c r="I10" s="336" t="s">
        <v>295</v>
      </c>
      <c r="J10" s="333"/>
      <c r="K10" s="184"/>
      <c r="L10" s="186"/>
      <c r="M10" s="340"/>
      <c r="N10" s="333"/>
      <c r="O10" s="184"/>
      <c r="P10" s="427"/>
      <c r="Q10" s="337"/>
      <c r="R10" s="279"/>
    </row>
    <row r="11" spans="1:20" ht="130.5" x14ac:dyDescent="0.3">
      <c r="A11" s="334"/>
      <c r="B11" s="341"/>
      <c r="C11" s="184"/>
      <c r="D11" s="186"/>
      <c r="E11" s="336" t="s">
        <v>296</v>
      </c>
      <c r="F11" s="333"/>
      <c r="G11" s="184"/>
      <c r="H11" s="186"/>
      <c r="I11" s="336" t="s">
        <v>297</v>
      </c>
      <c r="J11" s="333"/>
      <c r="K11" s="184"/>
      <c r="L11" s="186"/>
      <c r="M11" s="342"/>
      <c r="N11" s="333"/>
      <c r="O11" s="184"/>
      <c r="P11" s="427"/>
      <c r="Q11" s="337"/>
      <c r="R11" s="279"/>
    </row>
    <row r="12" spans="1:20" ht="66" thickBot="1" x14ac:dyDescent="0.35">
      <c r="A12" s="343"/>
      <c r="B12" s="344"/>
      <c r="C12" s="196"/>
      <c r="D12" s="408"/>
      <c r="E12" s="345" t="s">
        <v>298</v>
      </c>
      <c r="F12" s="333"/>
      <c r="G12" s="196"/>
      <c r="H12" s="408"/>
      <c r="I12" s="346"/>
      <c r="J12" s="333"/>
      <c r="K12" s="196"/>
      <c r="L12" s="408"/>
      <c r="M12" s="347"/>
      <c r="N12" s="333"/>
      <c r="O12" s="196"/>
      <c r="P12" s="414"/>
      <c r="Q12" s="337"/>
      <c r="R12" s="279"/>
    </row>
    <row r="13" spans="1:20" ht="75" customHeight="1" thickBot="1" x14ac:dyDescent="0.35">
      <c r="A13" s="348"/>
      <c r="B13" s="349" t="s">
        <v>75</v>
      </c>
      <c r="C13" s="446" t="s">
        <v>299</v>
      </c>
      <c r="D13" s="448"/>
      <c r="E13" s="447"/>
      <c r="F13" s="304"/>
      <c r="G13" s="446" t="s">
        <v>77</v>
      </c>
      <c r="H13" s="448"/>
      <c r="I13" s="447"/>
      <c r="J13" s="304"/>
      <c r="K13" s="446" t="s">
        <v>77</v>
      </c>
      <c r="L13" s="448"/>
      <c r="M13" s="447"/>
      <c r="N13" s="304"/>
      <c r="O13" s="446" t="s">
        <v>77</v>
      </c>
      <c r="P13" s="447"/>
      <c r="Q13" s="304"/>
      <c r="R13" s="279"/>
    </row>
    <row r="14" spans="1:20" ht="15.75" customHeight="1" thickBot="1" x14ac:dyDescent="0.35">
      <c r="A14" s="202"/>
      <c r="B14" s="350"/>
      <c r="C14" s="351"/>
      <c r="D14" s="351"/>
      <c r="E14" s="351"/>
      <c r="F14" s="304"/>
      <c r="G14" s="351"/>
      <c r="H14" s="351"/>
      <c r="I14" s="351"/>
      <c r="J14" s="304"/>
      <c r="K14" s="351"/>
      <c r="L14" s="351"/>
      <c r="M14" s="351"/>
      <c r="N14" s="304"/>
      <c r="O14" s="351"/>
      <c r="P14" s="351"/>
      <c r="Q14" s="304"/>
      <c r="R14" s="279"/>
    </row>
    <row r="15" spans="1:20" ht="66.599999999999994" customHeight="1" thickBot="1" x14ac:dyDescent="0.35">
      <c r="A15" s="324" t="s">
        <v>12</v>
      </c>
      <c r="B15" s="352" t="s">
        <v>13</v>
      </c>
      <c r="C15" s="328" t="s">
        <v>14</v>
      </c>
      <c r="D15" s="325" t="s">
        <v>15</v>
      </c>
      <c r="E15" s="326" t="s">
        <v>277</v>
      </c>
      <c r="F15" s="327" t="s">
        <v>17</v>
      </c>
      <c r="G15" s="328" t="s">
        <v>18</v>
      </c>
      <c r="H15" s="325" t="s">
        <v>19</v>
      </c>
      <c r="I15" s="326" t="s">
        <v>20</v>
      </c>
      <c r="J15" s="327" t="s">
        <v>21</v>
      </c>
      <c r="K15" s="328" t="s">
        <v>22</v>
      </c>
      <c r="L15" s="325" t="s">
        <v>23</v>
      </c>
      <c r="M15" s="326" t="s">
        <v>24</v>
      </c>
      <c r="N15" s="327" t="s">
        <v>25</v>
      </c>
      <c r="O15" s="353" t="s">
        <v>26</v>
      </c>
      <c r="P15" s="426" t="s">
        <v>27</v>
      </c>
      <c r="Q15" s="429" t="s">
        <v>28</v>
      </c>
      <c r="R15" s="279"/>
    </row>
    <row r="16" spans="1:20" ht="87" x14ac:dyDescent="0.4">
      <c r="A16" s="418">
        <v>10</v>
      </c>
      <c r="B16" s="420" t="s">
        <v>300</v>
      </c>
      <c r="C16" s="398"/>
      <c r="D16" s="392"/>
      <c r="E16" s="354" t="s">
        <v>301</v>
      </c>
      <c r="F16" s="355"/>
      <c r="G16" s="409"/>
      <c r="H16" s="410" t="s">
        <v>301</v>
      </c>
      <c r="I16" s="354" t="s">
        <v>301</v>
      </c>
      <c r="J16" s="355"/>
      <c r="K16" s="409"/>
      <c r="L16" s="410" t="s">
        <v>301</v>
      </c>
      <c r="M16" s="354" t="s">
        <v>301</v>
      </c>
      <c r="N16" s="355"/>
      <c r="O16" s="184"/>
      <c r="P16" s="413" t="s">
        <v>301</v>
      </c>
      <c r="Q16" s="356"/>
      <c r="R16" s="279"/>
    </row>
    <row r="17" spans="1:20" ht="130.5" customHeight="1" x14ac:dyDescent="0.55000000000000004">
      <c r="A17" s="334"/>
      <c r="B17" s="357" t="s">
        <v>302</v>
      </c>
      <c r="C17" s="393" t="b">
        <v>0</v>
      </c>
      <c r="D17" s="256" t="s">
        <v>303</v>
      </c>
      <c r="E17" s="336" t="s">
        <v>304</v>
      </c>
      <c r="F17" s="114" t="s">
        <v>35</v>
      </c>
      <c r="G17" s="393" t="b">
        <v>0</v>
      </c>
      <c r="H17" s="256" t="s">
        <v>305</v>
      </c>
      <c r="I17" s="336" t="s">
        <v>306</v>
      </c>
      <c r="J17" s="114" t="s">
        <v>35</v>
      </c>
      <c r="K17" s="393" t="b">
        <v>0</v>
      </c>
      <c r="L17" s="256" t="s">
        <v>307</v>
      </c>
      <c r="M17" s="336" t="s">
        <v>308</v>
      </c>
      <c r="N17" s="114" t="s">
        <v>35</v>
      </c>
      <c r="O17" s="393" t="b">
        <v>0</v>
      </c>
      <c r="P17" s="406" t="s">
        <v>309</v>
      </c>
      <c r="Q17" s="337"/>
      <c r="R17" s="279"/>
      <c r="T17" s="151" t="s">
        <v>8</v>
      </c>
    </row>
    <row r="18" spans="1:20" ht="128.25" customHeight="1" x14ac:dyDescent="0.4">
      <c r="A18" s="334"/>
      <c r="B18" s="358"/>
      <c r="C18" s="184"/>
      <c r="D18" s="407" t="str">
        <f>IF('Rapports d''évaluation usage FCM'!F80*('Rapports d''évaluation usage FCM'!F82+'Rapports d''évaluation usage FCM'!F83+'Rapports d''évaluation usage FCM'!F81+'Rapports d''évaluation usage FCM'!F85+'Rapports d''évaluation usage FCM'!F84+'Rapports d''évaluation usage FCM'!F86+'Rapports d''évaluation usage FCM'!F87),"Erreur - vous avez sélectionné des déclarations dans la colonne « Pas encore démarré » et dans certaines colonnes de niveau de progression. Si vous avez progressé, veuillez décocher les cases de la colonne « Pas encore démarré ».","")</f>
        <v/>
      </c>
      <c r="E18" s="336" t="s">
        <v>310</v>
      </c>
      <c r="F18" s="333"/>
      <c r="G18" s="184"/>
      <c r="H18" s="185"/>
      <c r="I18" s="336" t="s">
        <v>311</v>
      </c>
      <c r="J18" s="333"/>
      <c r="K18" s="184"/>
      <c r="L18" s="185"/>
      <c r="M18" s="336" t="s">
        <v>312</v>
      </c>
      <c r="N18" s="333"/>
      <c r="O18" s="393" t="b">
        <v>0</v>
      </c>
      <c r="P18" s="406" t="s">
        <v>313</v>
      </c>
      <c r="Q18" s="228" t="str">
        <f>IF(LEN(D18)&gt;0,"Veuillez résoudre l'erreur dans la colonne « Pas encore démarré » avant de passer au jalon suivant.",IF('Rapports d''évaluation usage FCM'!P22=0,"Veuillez indiquer le niveau de progression pour ce jalon.","Passez au jalon 11."))</f>
        <v>Veuillez indiquer le niveau de progression pour ce jalon.</v>
      </c>
      <c r="R18" s="279"/>
    </row>
    <row r="19" spans="1:20" ht="130.5" x14ac:dyDescent="0.4">
      <c r="A19" s="334"/>
      <c r="B19" s="339"/>
      <c r="C19" s="184"/>
      <c r="D19" s="186"/>
      <c r="E19" s="336" t="s">
        <v>314</v>
      </c>
      <c r="F19" s="333"/>
      <c r="G19" s="184"/>
      <c r="H19" s="411" t="s">
        <v>315</v>
      </c>
      <c r="I19" s="359" t="s">
        <v>315</v>
      </c>
      <c r="J19" s="333"/>
      <c r="K19" s="184"/>
      <c r="L19" s="411" t="s">
        <v>315</v>
      </c>
      <c r="M19" s="336" t="s">
        <v>316</v>
      </c>
      <c r="N19" s="333"/>
      <c r="O19" s="184"/>
      <c r="P19" s="406"/>
      <c r="Q19" s="337"/>
      <c r="R19" s="279"/>
    </row>
    <row r="20" spans="1:20" ht="174" x14ac:dyDescent="0.3">
      <c r="A20" s="334"/>
      <c r="B20" s="341"/>
      <c r="C20" s="184"/>
      <c r="D20" s="298"/>
      <c r="E20" s="336" t="s">
        <v>317</v>
      </c>
      <c r="F20" s="333"/>
      <c r="G20" s="393" t="b">
        <v>0</v>
      </c>
      <c r="H20" s="256" t="s">
        <v>318</v>
      </c>
      <c r="I20" s="336" t="s">
        <v>319</v>
      </c>
      <c r="J20" s="333"/>
      <c r="K20" s="393" t="b">
        <v>0</v>
      </c>
      <c r="L20" s="256" t="s">
        <v>320</v>
      </c>
      <c r="M20" s="336" t="s">
        <v>321</v>
      </c>
      <c r="N20" s="333"/>
      <c r="O20" s="184"/>
      <c r="P20" s="406"/>
      <c r="Q20" s="337"/>
      <c r="R20" s="279"/>
    </row>
    <row r="21" spans="1:20" ht="108.75" x14ac:dyDescent="0.4">
      <c r="A21" s="334"/>
      <c r="B21" s="341"/>
      <c r="C21" s="184"/>
      <c r="D21" s="298"/>
      <c r="E21" s="336" t="s">
        <v>322</v>
      </c>
      <c r="F21" s="333"/>
      <c r="G21" s="393" t="b">
        <v>0</v>
      </c>
      <c r="H21" s="256" t="s">
        <v>323</v>
      </c>
      <c r="I21" s="336" t="s">
        <v>324</v>
      </c>
      <c r="J21" s="333"/>
      <c r="K21" s="184"/>
      <c r="L21" s="185"/>
      <c r="M21" s="336"/>
      <c r="N21" s="333"/>
      <c r="O21" s="184"/>
      <c r="P21" s="427"/>
      <c r="Q21" s="337"/>
      <c r="R21" s="279"/>
    </row>
    <row r="22" spans="1:20" ht="87.75" thickBot="1" x14ac:dyDescent="0.45">
      <c r="A22" s="343"/>
      <c r="B22" s="344"/>
      <c r="C22" s="196"/>
      <c r="D22" s="148"/>
      <c r="E22" s="345" t="s">
        <v>321</v>
      </c>
      <c r="F22" s="333"/>
      <c r="G22" s="196"/>
      <c r="H22" s="360"/>
      <c r="I22" s="345"/>
      <c r="J22" s="333"/>
      <c r="K22" s="196"/>
      <c r="L22" s="197"/>
      <c r="M22" s="347"/>
      <c r="N22" s="333"/>
      <c r="O22" s="196"/>
      <c r="P22" s="414"/>
      <c r="Q22" s="337"/>
      <c r="R22" s="279"/>
    </row>
    <row r="23" spans="1:20" ht="75" customHeight="1" thickBot="1" x14ac:dyDescent="0.35">
      <c r="A23" s="348"/>
      <c r="B23" s="349" t="s">
        <v>75</v>
      </c>
      <c r="C23" s="446" t="s">
        <v>76</v>
      </c>
      <c r="D23" s="448"/>
      <c r="E23" s="447"/>
      <c r="F23" s="304"/>
      <c r="G23" s="446" t="s">
        <v>77</v>
      </c>
      <c r="H23" s="448"/>
      <c r="I23" s="447"/>
      <c r="J23" s="304"/>
      <c r="K23" s="446" t="s">
        <v>77</v>
      </c>
      <c r="L23" s="448"/>
      <c r="M23" s="447"/>
      <c r="N23" s="304"/>
      <c r="O23" s="446" t="s">
        <v>77</v>
      </c>
      <c r="P23" s="447"/>
      <c r="Q23" s="304"/>
      <c r="R23" s="279"/>
    </row>
    <row r="24" spans="1:20" ht="19.5" customHeight="1" thickBot="1" x14ac:dyDescent="0.35">
      <c r="A24" s="202"/>
      <c r="B24" s="350"/>
      <c r="C24" s="351"/>
      <c r="D24" s="351"/>
      <c r="E24" s="351"/>
      <c r="F24" s="304"/>
      <c r="G24" s="351"/>
      <c r="H24" s="351"/>
      <c r="I24" s="351"/>
      <c r="J24" s="304"/>
      <c r="K24" s="351"/>
      <c r="L24" s="351"/>
      <c r="M24" s="351"/>
      <c r="N24" s="304"/>
      <c r="O24" s="351"/>
      <c r="P24" s="351"/>
      <c r="Q24" s="304"/>
      <c r="R24" s="279"/>
    </row>
    <row r="25" spans="1:20" ht="66.599999999999994" customHeight="1" thickBot="1" x14ac:dyDescent="0.35">
      <c r="A25" s="324" t="s">
        <v>12</v>
      </c>
      <c r="B25" s="352" t="s">
        <v>13</v>
      </c>
      <c r="C25" s="328" t="s">
        <v>14</v>
      </c>
      <c r="D25" s="325" t="s">
        <v>15</v>
      </c>
      <c r="E25" s="326" t="s">
        <v>16</v>
      </c>
      <c r="F25" s="327" t="s">
        <v>17</v>
      </c>
      <c r="G25" s="328" t="s">
        <v>18</v>
      </c>
      <c r="H25" s="325" t="s">
        <v>19</v>
      </c>
      <c r="I25" s="326" t="s">
        <v>20</v>
      </c>
      <c r="J25" s="327" t="s">
        <v>21</v>
      </c>
      <c r="K25" s="328" t="s">
        <v>22</v>
      </c>
      <c r="L25" s="325" t="s">
        <v>23</v>
      </c>
      <c r="M25" s="326" t="s">
        <v>24</v>
      </c>
      <c r="N25" s="327" t="s">
        <v>25</v>
      </c>
      <c r="O25" s="353" t="s">
        <v>26</v>
      </c>
      <c r="P25" s="426" t="s">
        <v>27</v>
      </c>
      <c r="Q25" s="429" t="s">
        <v>28</v>
      </c>
      <c r="R25" s="279"/>
    </row>
    <row r="26" spans="1:20" ht="21.75" x14ac:dyDescent="0.4">
      <c r="A26" s="418">
        <v>11</v>
      </c>
      <c r="B26" s="420" t="s">
        <v>325</v>
      </c>
      <c r="C26" s="409"/>
      <c r="D26" s="392"/>
      <c r="E26" s="354" t="s">
        <v>326</v>
      </c>
      <c r="F26" s="355"/>
      <c r="G26" s="409"/>
      <c r="H26" s="410" t="s">
        <v>326</v>
      </c>
      <c r="I26" s="354" t="s">
        <v>326</v>
      </c>
      <c r="J26" s="355"/>
      <c r="K26" s="409"/>
      <c r="L26" s="410" t="s">
        <v>326</v>
      </c>
      <c r="M26" s="354" t="s">
        <v>326</v>
      </c>
      <c r="N26" s="355"/>
      <c r="O26" s="184"/>
      <c r="P26" s="412" t="s">
        <v>326</v>
      </c>
      <c r="Q26" s="356"/>
      <c r="R26" s="279"/>
    </row>
    <row r="27" spans="1:20" ht="152.25" x14ac:dyDescent="0.3">
      <c r="A27" s="334"/>
      <c r="B27" s="357" t="s">
        <v>327</v>
      </c>
      <c r="C27" s="393" t="b">
        <v>0</v>
      </c>
      <c r="D27" s="256" t="s">
        <v>328</v>
      </c>
      <c r="E27" s="336" t="s">
        <v>329</v>
      </c>
      <c r="F27" s="114" t="s">
        <v>35</v>
      </c>
      <c r="G27" s="393" t="b">
        <v>0</v>
      </c>
      <c r="H27" s="256" t="s">
        <v>330</v>
      </c>
      <c r="I27" s="336" t="s">
        <v>331</v>
      </c>
      <c r="J27" s="114" t="s">
        <v>35</v>
      </c>
      <c r="K27" s="393" t="b">
        <v>0</v>
      </c>
      <c r="L27" s="256" t="s">
        <v>332</v>
      </c>
      <c r="M27" s="336" t="s">
        <v>333</v>
      </c>
      <c r="N27" s="114" t="s">
        <v>35</v>
      </c>
      <c r="O27" s="393" t="b">
        <v>0</v>
      </c>
      <c r="P27" s="406" t="s">
        <v>334</v>
      </c>
      <c r="Q27" s="337"/>
      <c r="R27" s="279"/>
    </row>
    <row r="28" spans="1:20" ht="127.5" customHeight="1" x14ac:dyDescent="0.55000000000000004">
      <c r="A28" s="361"/>
      <c r="B28" s="358"/>
      <c r="C28" s="184"/>
      <c r="D28" s="407" t="str">
        <f>IF('Rapports d''évaluation usage FCM'!F88*('Rapports d''évaluation usage FCM'!F89+'Rapports d''évaluation usage FCM'!F90+'Rapports d''évaluation usage FCM'!F91+'Rapports d''évaluation usage FCM'!F92+'Rapports d''évaluation usage FCM'!F93+'Rapports d''évaluation usage FCM'!F94+'Rapports d''évaluation usage FCM'!F95+'Rapports d''évaluation usage FCM'!F96+'Rapports d''évaluation usage FCM'!F97+'Rapports d''évaluation usage FCM'!F98+'Rapports d''évaluation usage FCM'!F99+'Rapports d''évaluation usage FCM'!F100+'Rapports d''évaluation usage FCM'!F101+'Rapports d''évaluation usage FCM'!F102+'Rapports d''évaluation usage FCM'!F103+'Rapports d''évaluation usage FCM'!F104),"Erreur - vous avez sélectionné des déclarations dans la colonne « Pas encore démarré » et dans certaines colonnes de niveau de progression. Si vous avez progressé, veuillez décocher les cases de la colonne « Pas encore démarré ».","")</f>
        <v/>
      </c>
      <c r="E28" s="336" t="s">
        <v>335</v>
      </c>
      <c r="F28" s="333"/>
      <c r="G28" s="393" t="b">
        <v>0</v>
      </c>
      <c r="H28" s="256" t="s">
        <v>336</v>
      </c>
      <c r="I28" s="336" t="s">
        <v>337</v>
      </c>
      <c r="J28" s="333"/>
      <c r="K28" s="393" t="b">
        <v>0</v>
      </c>
      <c r="L28" s="256" t="s">
        <v>338</v>
      </c>
      <c r="M28" s="336" t="s">
        <v>339</v>
      </c>
      <c r="N28" s="333"/>
      <c r="O28" s="393" t="b">
        <v>0</v>
      </c>
      <c r="P28" s="406" t="s">
        <v>340</v>
      </c>
      <c r="Q28" s="228" t="str">
        <f>IF(LEN(D28)&gt;0,"Veuillez résoudre l'erreur dans la colonne « Pas encore démarré » avant de passer au jalon suivant.",IF('Rapports d''évaluation usage FCM'!P23=0,"Veuillez indiquer le niveau de progression pour ce jalon.","Passez aux questions ci-dessous, puis à la feuille du portrait et feuille de route."))</f>
        <v>Veuillez indiquer le niveau de progression pour ce jalon.</v>
      </c>
      <c r="R28" s="279"/>
      <c r="T28" s="151" t="s">
        <v>8</v>
      </c>
    </row>
    <row r="29" spans="1:20" ht="108.75" x14ac:dyDescent="0.4">
      <c r="A29" s="361"/>
      <c r="B29" s="339"/>
      <c r="C29" s="184"/>
      <c r="D29" s="240"/>
      <c r="E29" s="336" t="s">
        <v>341</v>
      </c>
      <c r="F29" s="333"/>
      <c r="G29" s="393" t="b">
        <v>0</v>
      </c>
      <c r="H29" s="256" t="s">
        <v>342</v>
      </c>
      <c r="I29" s="336" t="s">
        <v>343</v>
      </c>
      <c r="J29" s="333"/>
      <c r="K29" s="393" t="b">
        <v>0</v>
      </c>
      <c r="L29" s="256" t="s">
        <v>344</v>
      </c>
      <c r="M29" s="336" t="s">
        <v>345</v>
      </c>
      <c r="N29" s="333"/>
      <c r="O29" s="184"/>
      <c r="P29" s="362"/>
      <c r="Q29" s="246"/>
      <c r="R29" s="279"/>
    </row>
    <row r="30" spans="1:20" ht="108.75" x14ac:dyDescent="0.4">
      <c r="A30" s="361"/>
      <c r="B30" s="358"/>
      <c r="C30" s="184"/>
      <c r="D30" s="240"/>
      <c r="E30" s="336" t="s">
        <v>346</v>
      </c>
      <c r="F30" s="333"/>
      <c r="G30" s="184"/>
      <c r="H30" s="186"/>
      <c r="I30" s="336" t="s">
        <v>347</v>
      </c>
      <c r="J30" s="333"/>
      <c r="K30" s="393" t="b">
        <v>0</v>
      </c>
      <c r="L30" s="256" t="s">
        <v>348</v>
      </c>
      <c r="M30" s="336" t="s">
        <v>349</v>
      </c>
      <c r="N30" s="333"/>
      <c r="O30" s="184"/>
      <c r="P30" s="362"/>
      <c r="Q30" s="246"/>
      <c r="R30" s="279"/>
    </row>
    <row r="31" spans="1:20" ht="87" x14ac:dyDescent="0.4">
      <c r="A31" s="361"/>
      <c r="B31" s="358"/>
      <c r="C31" s="184"/>
      <c r="D31" s="240"/>
      <c r="E31" s="340"/>
      <c r="F31" s="333"/>
      <c r="G31" s="184"/>
      <c r="H31" s="186"/>
      <c r="I31" s="336" t="s">
        <v>349</v>
      </c>
      <c r="J31" s="333"/>
      <c r="K31" s="393" t="b">
        <v>0</v>
      </c>
      <c r="L31" s="256" t="s">
        <v>350</v>
      </c>
      <c r="M31" s="336"/>
      <c r="N31" s="333"/>
      <c r="O31" s="184"/>
      <c r="P31" s="362"/>
      <c r="Q31" s="246"/>
      <c r="R31" s="279"/>
    </row>
    <row r="32" spans="1:20" ht="21.75" x14ac:dyDescent="0.4">
      <c r="A32" s="361"/>
      <c r="B32" s="358"/>
      <c r="C32" s="184"/>
      <c r="D32" s="240"/>
      <c r="E32" s="340"/>
      <c r="F32" s="333"/>
      <c r="G32" s="184"/>
      <c r="H32" s="186"/>
      <c r="I32" s="359" t="s">
        <v>351</v>
      </c>
      <c r="J32" s="333"/>
      <c r="K32" s="184"/>
      <c r="L32" s="411" t="s">
        <v>351</v>
      </c>
      <c r="M32" s="359" t="s">
        <v>351</v>
      </c>
      <c r="N32" s="333"/>
      <c r="O32" s="184"/>
      <c r="P32" s="413" t="s">
        <v>351</v>
      </c>
      <c r="Q32" s="356"/>
      <c r="R32" s="279"/>
    </row>
    <row r="33" spans="1:20" ht="130.5" x14ac:dyDescent="0.3">
      <c r="A33" s="361"/>
      <c r="B33" s="341"/>
      <c r="C33" s="184"/>
      <c r="D33" s="240"/>
      <c r="E33" s="340"/>
      <c r="F33" s="333"/>
      <c r="G33" s="184"/>
      <c r="H33" s="186"/>
      <c r="I33" s="336" t="s">
        <v>352</v>
      </c>
      <c r="J33" s="333"/>
      <c r="K33" s="393" t="b">
        <v>0</v>
      </c>
      <c r="L33" s="256" t="s">
        <v>353</v>
      </c>
      <c r="M33" s="336" t="s">
        <v>354</v>
      </c>
      <c r="N33" s="333"/>
      <c r="O33" s="393" t="b">
        <v>0</v>
      </c>
      <c r="P33" s="406" t="s">
        <v>355</v>
      </c>
      <c r="Q33" s="337"/>
      <c r="R33" s="279"/>
    </row>
    <row r="34" spans="1:20" ht="108.75" x14ac:dyDescent="0.3">
      <c r="A34" s="361"/>
      <c r="B34" s="341"/>
      <c r="C34" s="184"/>
      <c r="D34" s="240"/>
      <c r="E34" s="340"/>
      <c r="F34" s="333"/>
      <c r="G34" s="184"/>
      <c r="H34" s="186"/>
      <c r="I34" s="340"/>
      <c r="J34" s="333"/>
      <c r="K34" s="393" t="b">
        <v>0</v>
      </c>
      <c r="L34" s="256" t="s">
        <v>356</v>
      </c>
      <c r="M34" s="336" t="s">
        <v>357</v>
      </c>
      <c r="N34" s="333"/>
      <c r="O34" s="393" t="b">
        <v>0</v>
      </c>
      <c r="P34" s="406" t="s">
        <v>358</v>
      </c>
      <c r="Q34" s="337"/>
      <c r="R34" s="279"/>
    </row>
    <row r="35" spans="1:20" ht="130.5" x14ac:dyDescent="0.3">
      <c r="A35" s="361"/>
      <c r="B35" s="341"/>
      <c r="C35" s="184"/>
      <c r="D35" s="240"/>
      <c r="E35" s="340"/>
      <c r="F35" s="333"/>
      <c r="G35" s="184"/>
      <c r="H35" s="186"/>
      <c r="I35" s="340"/>
      <c r="J35" s="333"/>
      <c r="K35" s="181"/>
      <c r="L35" s="186"/>
      <c r="M35" s="336" t="s">
        <v>359</v>
      </c>
      <c r="N35" s="333"/>
      <c r="O35" s="393" t="b">
        <v>0</v>
      </c>
      <c r="P35" s="406" t="s">
        <v>360</v>
      </c>
      <c r="Q35" s="337"/>
      <c r="R35" s="279"/>
    </row>
    <row r="36" spans="1:20" ht="87" x14ac:dyDescent="0.3">
      <c r="A36" s="361"/>
      <c r="B36" s="341"/>
      <c r="C36" s="184"/>
      <c r="D36" s="240"/>
      <c r="E36" s="340"/>
      <c r="F36" s="333"/>
      <c r="G36" s="184"/>
      <c r="H36" s="186"/>
      <c r="I36" s="340"/>
      <c r="J36" s="333"/>
      <c r="K36" s="184"/>
      <c r="L36" s="186"/>
      <c r="M36" s="336" t="s">
        <v>361</v>
      </c>
      <c r="N36" s="333"/>
      <c r="O36" s="393" t="b">
        <v>0</v>
      </c>
      <c r="P36" s="406" t="s">
        <v>362</v>
      </c>
      <c r="Q36" s="337"/>
      <c r="R36" s="279"/>
    </row>
    <row r="37" spans="1:20" ht="66" thickBot="1" x14ac:dyDescent="0.35">
      <c r="A37" s="361"/>
      <c r="B37" s="341"/>
      <c r="C37" s="184"/>
      <c r="D37" s="298"/>
      <c r="E37" s="340"/>
      <c r="F37" s="333"/>
      <c r="G37" s="196"/>
      <c r="H37" s="408"/>
      <c r="I37" s="346"/>
      <c r="J37" s="333"/>
      <c r="K37" s="196"/>
      <c r="L37" s="408"/>
      <c r="M37" s="345" t="s">
        <v>363</v>
      </c>
      <c r="N37" s="333"/>
      <c r="O37" s="196"/>
      <c r="P37" s="414"/>
      <c r="Q37" s="337"/>
      <c r="R37" s="279"/>
    </row>
    <row r="38" spans="1:20" ht="75" customHeight="1" thickBot="1" x14ac:dyDescent="0.35">
      <c r="A38" s="348"/>
      <c r="B38" s="349" t="s">
        <v>75</v>
      </c>
      <c r="C38" s="446" t="s">
        <v>76</v>
      </c>
      <c r="D38" s="448"/>
      <c r="E38" s="447"/>
      <c r="F38" s="304"/>
      <c r="G38" s="446" t="s">
        <v>77</v>
      </c>
      <c r="H38" s="448"/>
      <c r="I38" s="447"/>
      <c r="J38" s="304"/>
      <c r="K38" s="446" t="s">
        <v>77</v>
      </c>
      <c r="L38" s="448"/>
      <c r="M38" s="447"/>
      <c r="N38" s="304"/>
      <c r="O38" s="446" t="s">
        <v>77</v>
      </c>
      <c r="P38" s="447"/>
      <c r="Q38" s="304"/>
      <c r="R38" s="279"/>
    </row>
    <row r="39" spans="1:20" ht="17.25" customHeight="1" thickBot="1" x14ac:dyDescent="0.35">
      <c r="A39" s="202"/>
      <c r="B39" s="350"/>
      <c r="C39" s="351"/>
      <c r="D39" s="351"/>
      <c r="E39" s="351"/>
      <c r="F39" s="304"/>
      <c r="G39" s="351"/>
      <c r="H39" s="351"/>
      <c r="I39" s="351"/>
      <c r="J39" s="304"/>
      <c r="K39" s="351"/>
      <c r="L39" s="351"/>
      <c r="M39" s="351"/>
      <c r="N39" s="304"/>
      <c r="O39" s="351"/>
      <c r="P39" s="351"/>
      <c r="Q39" s="304"/>
      <c r="R39" s="279"/>
    </row>
    <row r="40" spans="1:20" ht="30.75" customHeight="1" thickBot="1" x14ac:dyDescent="0.5">
      <c r="A40" s="363"/>
      <c r="B40" s="364" t="s">
        <v>193</v>
      </c>
      <c r="C40" s="365"/>
      <c r="D40" s="365"/>
      <c r="E40" s="366"/>
      <c r="F40" s="246"/>
      <c r="G40" s="246"/>
      <c r="H40" s="246"/>
      <c r="I40" s="246"/>
      <c r="J40" s="246"/>
      <c r="K40" s="246"/>
      <c r="L40" s="246"/>
      <c r="M40" s="246"/>
      <c r="N40" s="246"/>
      <c r="O40" s="246"/>
      <c r="P40" s="246"/>
      <c r="Q40" s="246"/>
      <c r="R40" s="279"/>
    </row>
    <row r="41" spans="1:20" ht="213" customHeight="1" thickBot="1" x14ac:dyDescent="0.6">
      <c r="A41" s="367"/>
      <c r="B41" s="368" t="s">
        <v>194</v>
      </c>
      <c r="C41" s="446" t="s">
        <v>76</v>
      </c>
      <c r="D41" s="448"/>
      <c r="E41" s="447"/>
      <c r="F41" s="246"/>
      <c r="G41" s="246"/>
      <c r="H41" s="246"/>
      <c r="I41" s="246"/>
      <c r="J41" s="246"/>
      <c r="K41" s="246"/>
      <c r="L41" s="246"/>
      <c r="M41" s="246"/>
      <c r="N41" s="246"/>
      <c r="O41" s="246"/>
      <c r="P41" s="246"/>
      <c r="Q41" s="246"/>
      <c r="R41" s="279"/>
      <c r="T41" s="151" t="s">
        <v>8</v>
      </c>
    </row>
    <row r="42" spans="1:20" ht="30.75" customHeight="1" thickBot="1" x14ac:dyDescent="0.5">
      <c r="A42" s="363"/>
      <c r="B42" s="365" t="s">
        <v>195</v>
      </c>
      <c r="C42" s="365"/>
      <c r="D42" s="365"/>
      <c r="E42" s="366"/>
      <c r="F42" s="246"/>
      <c r="G42" s="246"/>
      <c r="H42" s="246"/>
      <c r="I42" s="246"/>
      <c r="J42" s="246"/>
      <c r="K42" s="246"/>
      <c r="L42" s="246"/>
      <c r="M42" s="246"/>
      <c r="N42" s="246"/>
      <c r="O42" s="246"/>
      <c r="P42" s="246"/>
      <c r="Q42" s="246"/>
      <c r="R42" s="279"/>
    </row>
    <row r="43" spans="1:20" ht="175.5" customHeight="1" thickBot="1" x14ac:dyDescent="0.35">
      <c r="A43" s="369"/>
      <c r="B43" s="370" t="s">
        <v>196</v>
      </c>
      <c r="C43" s="446" t="s">
        <v>76</v>
      </c>
      <c r="D43" s="448"/>
      <c r="E43" s="447"/>
      <c r="F43" s="246"/>
      <c r="G43" s="246"/>
      <c r="H43" s="246"/>
      <c r="I43" s="246"/>
      <c r="J43" s="246"/>
      <c r="K43" s="246"/>
      <c r="L43" s="246"/>
      <c r="M43" s="246"/>
      <c r="N43" s="246"/>
      <c r="O43" s="246"/>
      <c r="P43" s="246"/>
      <c r="Q43" s="246"/>
      <c r="R43" s="317"/>
    </row>
    <row r="45" spans="1:20" ht="18" x14ac:dyDescent="0.3">
      <c r="P45" s="240"/>
      <c r="Q45" s="240"/>
      <c r="R45" s="240"/>
    </row>
    <row r="46" spans="1:20" ht="18" x14ac:dyDescent="0.3">
      <c r="P46" s="240"/>
      <c r="Q46" s="240"/>
      <c r="R46" s="240"/>
    </row>
    <row r="47" spans="1:20" ht="30.75" x14ac:dyDescent="0.55000000000000004">
      <c r="A47" s="241"/>
      <c r="B47" s="151" t="s">
        <v>8</v>
      </c>
      <c r="D47" s="151"/>
      <c r="P47" s="240"/>
      <c r="Q47" s="240"/>
      <c r="R47" s="240"/>
    </row>
    <row r="48" spans="1:20" ht="22.5" x14ac:dyDescent="0.4">
      <c r="B48" s="241"/>
      <c r="C48" s="241"/>
      <c r="D48" s="241"/>
      <c r="P48" s="240"/>
      <c r="Q48" s="240"/>
      <c r="R48" s="240"/>
    </row>
    <row r="49" spans="16:18" ht="18" x14ac:dyDescent="0.3">
      <c r="P49" s="240"/>
      <c r="Q49" s="240"/>
      <c r="R49" s="240"/>
    </row>
    <row r="50" spans="16:18" ht="18" x14ac:dyDescent="0.3">
      <c r="P50" s="240"/>
      <c r="Q50" s="240"/>
      <c r="R50" s="240"/>
    </row>
    <row r="51" spans="16:18" ht="18" x14ac:dyDescent="0.3">
      <c r="P51" s="240"/>
      <c r="Q51" s="240"/>
      <c r="R51" s="240"/>
    </row>
    <row r="52" spans="16:18" ht="18" x14ac:dyDescent="0.3">
      <c r="P52" s="240"/>
      <c r="Q52" s="240"/>
      <c r="R52" s="240"/>
    </row>
    <row r="53" spans="16:18" ht="18" x14ac:dyDescent="0.3">
      <c r="P53" s="240"/>
      <c r="Q53" s="240"/>
      <c r="R53" s="240"/>
    </row>
    <row r="54" spans="16:18" ht="18" x14ac:dyDescent="0.3">
      <c r="P54" s="240"/>
      <c r="Q54" s="240"/>
      <c r="R54" s="240"/>
    </row>
    <row r="55" spans="16:18" ht="18" x14ac:dyDescent="0.3">
      <c r="P55" s="240"/>
      <c r="Q55" s="240"/>
      <c r="R55" s="240"/>
    </row>
    <row r="56" spans="16:18" ht="18" x14ac:dyDescent="0.3">
      <c r="P56" s="240"/>
      <c r="Q56" s="240"/>
      <c r="R56" s="240"/>
    </row>
    <row r="57" spans="16:18" ht="18" x14ac:dyDescent="0.3">
      <c r="P57" s="240"/>
      <c r="Q57" s="240"/>
      <c r="R57" s="240"/>
    </row>
    <row r="58" spans="16:18" ht="18" x14ac:dyDescent="0.3">
      <c r="P58" s="240"/>
      <c r="Q58" s="240"/>
      <c r="R58" s="240"/>
    </row>
    <row r="59" spans="16:18" ht="18" x14ac:dyDescent="0.3">
      <c r="P59" s="240"/>
      <c r="Q59" s="240"/>
      <c r="R59" s="240"/>
    </row>
    <row r="60" spans="16:18" ht="18" x14ac:dyDescent="0.3">
      <c r="P60" s="240"/>
      <c r="Q60" s="240"/>
      <c r="R60" s="240"/>
    </row>
  </sheetData>
  <sheetProtection algorithmName="SHA-512" hashValue="LPZkS2zzch59KygcVYFyF39gqOBl23pZtDQIzC6N93xNdXhFvCjmF6d8o7uTvpcChavr6A95PL52NuiDAcbOLA==" saltValue="KMQ0Lce4kIxCkGKStJLQjw==" spinCount="100000" sheet="1" objects="1" scenarios="1"/>
  <mergeCells count="18">
    <mergeCell ref="A1:D1"/>
    <mergeCell ref="A3:Q3"/>
    <mergeCell ref="A4:Q4"/>
    <mergeCell ref="A5:Q5"/>
    <mergeCell ref="C13:E13"/>
    <mergeCell ref="G13:I13"/>
    <mergeCell ref="K13:M13"/>
    <mergeCell ref="O13:P13"/>
    <mergeCell ref="O23:P23"/>
    <mergeCell ref="C38:E38"/>
    <mergeCell ref="G38:I38"/>
    <mergeCell ref="K38:M38"/>
    <mergeCell ref="O38:P38"/>
    <mergeCell ref="C41:E41"/>
    <mergeCell ref="C43:E43"/>
    <mergeCell ref="C23:E23"/>
    <mergeCell ref="G23:I23"/>
    <mergeCell ref="K23:M23"/>
  </mergeCells>
  <conditionalFormatting sqref="Q9 Q18 Q28">
    <cfRule type="containsText" dxfId="31" priority="9" operator="containsText" text="Veuillez résoudre l'erreur dans la colonne « Pas encore démarré » avant de passer au jalon suivant.">
      <formula>NOT(ISERROR(SEARCH("Veuillez résoudre l'erreur dans la colonne « Pas encore démarré » avant de passer au jalon suivant.",Q9)))</formula>
    </cfRule>
    <cfRule type="containsText" dxfId="30" priority="10" operator="containsText" text="Passez">
      <formula>NOT(ISERROR(SEARCH("Passez",Q9)))</formula>
    </cfRule>
  </conditionalFormatting>
  <conditionalFormatting sqref="Q18 Q28 Q9">
    <cfRule type="containsText" dxfId="29" priority="8" operator="containsText" text="Veuillez indiquer le niveau de progression pour ce jalon.">
      <formula>NOT(ISERROR(SEARCH("Veuillez indiquer le niveau de progression pour ce jalon.",Q9)))</formula>
    </cfRule>
  </conditionalFormatting>
  <conditionalFormatting sqref="Q18">
    <cfRule type="expression" dxfId="28" priority="5">
      <formula>$Q$23="Veuillez indiquer le niveau de progression pour ce jalon."</formula>
    </cfRule>
    <cfRule type="expression" dxfId="27" priority="6">
      <formula>$Q$23="Please, resolve error in the 'Not Yet Started' column before proceeding to the next Milestone."</formula>
    </cfRule>
    <cfRule type="expression" dxfId="26" priority="7">
      <formula>$Q$23="Passez au jalon 3."</formula>
    </cfRule>
  </conditionalFormatting>
  <conditionalFormatting sqref="Q28">
    <cfRule type="expression" dxfId="25" priority="2">
      <formula>$Q$23="Please mark progression level for this milestone."</formula>
    </cfRule>
    <cfRule type="expression" dxfId="24" priority="3">
      <formula>$Q$23="Please, resolve error in the 'Not Yet Started' column before proceeding to the next Milestone."</formula>
    </cfRule>
    <cfRule type="expression" dxfId="23" priority="4">
      <formula>$Q$23="Passez au jalon 3."</formula>
    </cfRule>
  </conditionalFormatting>
  <dataValidations count="1">
    <dataValidation type="list" allowBlank="1" showDropDown="1" showInputMessage="1" showErrorMessage="1" sqref="C8 G8:G10 K8 O8 C17 G17 G20:G21 K17 K20 O17:O18 C27 G27:G29 K27:K34 O27:O34 O35:O36" xr:uid="{250EC1DA-BAF9-45EA-A81A-6342C1EB8DEC}">
      <formula1>"TRUE,FALSE"</formula1>
    </dataValidation>
  </dataValidations>
  <pageMargins left="0.70866141732283472" right="0.70866141732283472" top="0.74803149606299213" bottom="0.74803149606299213" header="0.31496062992125984" footer="0.31496062992125984"/>
  <pageSetup paperSize="5" scale="31" pageOrder="overThenDown" orientation="landscape" horizontalDpi="300"/>
  <rowBreaks count="3" manualBreakCount="3">
    <brk id="14" max="15" man="1"/>
    <brk id="24" max="15" man="1"/>
    <brk id="39" max="15" man="1"/>
  </rowBreaks>
  <drawing r:id="rId1"/>
  <tableParts count="3">
    <tablePart r:id="rId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E5142-5559-4A96-8848-B17903915938}">
  <sheetPr codeName="Sheet7">
    <pageSetUpPr fitToPage="1"/>
  </sheetPr>
  <dimension ref="A1:AC37"/>
  <sheetViews>
    <sheetView zoomScaleNormal="100" workbookViewId="0">
      <selection activeCell="A21" sqref="A21"/>
    </sheetView>
  </sheetViews>
  <sheetFormatPr defaultColWidth="8.7109375" defaultRowHeight="18.75" x14ac:dyDescent="0.2"/>
  <cols>
    <col min="1" max="1" width="22.28515625" style="1" customWidth="1"/>
    <col min="2" max="2" width="3.42578125" style="1" customWidth="1"/>
    <col min="3" max="20" width="3.28515625" style="1" customWidth="1"/>
    <col min="21" max="21" width="33" style="79" customWidth="1"/>
    <col min="22" max="22" width="29.5703125" style="79" customWidth="1"/>
    <col min="23" max="24" width="2.85546875" style="1" customWidth="1"/>
    <col min="25" max="25" width="61.140625" style="132" customWidth="1"/>
    <col min="26" max="16384" width="8.7109375" style="1"/>
  </cols>
  <sheetData>
    <row r="1" spans="1:29" ht="39.6" customHeight="1" x14ac:dyDescent="0.45">
      <c r="A1" s="472" t="e" vm="2">
        <v>#VALUE!</v>
      </c>
      <c r="B1" s="473"/>
      <c r="C1" s="473"/>
      <c r="D1" s="473"/>
      <c r="E1" s="473"/>
      <c r="F1" s="473"/>
      <c r="G1" s="473"/>
      <c r="H1" s="473"/>
      <c r="I1" s="473"/>
      <c r="J1" s="473"/>
      <c r="K1" s="473"/>
      <c r="L1" s="473"/>
      <c r="M1" s="473"/>
      <c r="N1" s="473"/>
      <c r="O1" s="473"/>
      <c r="P1" s="473"/>
      <c r="Q1" s="473"/>
      <c r="R1" s="473"/>
      <c r="S1" s="473"/>
      <c r="T1" s="473"/>
      <c r="U1" s="77"/>
      <c r="V1" s="78"/>
    </row>
    <row r="2" spans="1:29" ht="42" x14ac:dyDescent="0.75">
      <c r="A2" s="371" t="s">
        <v>364</v>
      </c>
      <c r="B2" s="81"/>
      <c r="C2" s="81"/>
      <c r="D2" s="81"/>
      <c r="E2" s="81"/>
      <c r="F2" s="81"/>
      <c r="G2" s="81"/>
      <c r="H2" s="81"/>
      <c r="I2" s="81"/>
      <c r="J2" s="81"/>
      <c r="K2" s="81"/>
      <c r="L2" s="81"/>
      <c r="M2" s="81"/>
      <c r="N2" s="81"/>
      <c r="O2" s="81"/>
      <c r="P2" s="81"/>
      <c r="Q2" s="81"/>
      <c r="R2" s="81"/>
      <c r="S2" s="81"/>
      <c r="T2" s="81"/>
      <c r="U2" s="82"/>
      <c r="V2" s="80"/>
    </row>
    <row r="3" spans="1:29" x14ac:dyDescent="0.3">
      <c r="A3" s="372" t="s">
        <v>365</v>
      </c>
      <c r="V3" s="80"/>
    </row>
    <row r="4" spans="1:29" x14ac:dyDescent="0.35">
      <c r="A4" s="373" t="s">
        <v>366</v>
      </c>
      <c r="B4" s="83"/>
      <c r="C4" s="83"/>
      <c r="D4" s="83"/>
      <c r="E4" s="83"/>
      <c r="F4" s="83"/>
      <c r="G4" s="83"/>
      <c r="H4" s="83"/>
      <c r="I4" s="83"/>
      <c r="J4" s="83"/>
      <c r="K4" s="83"/>
      <c r="L4" s="83"/>
      <c r="M4" s="83"/>
      <c r="N4" s="83"/>
      <c r="O4" s="83"/>
      <c r="P4" s="83"/>
      <c r="Q4" s="83"/>
      <c r="R4" s="83"/>
      <c r="S4" s="83"/>
      <c r="T4" s="83"/>
      <c r="U4" s="84"/>
      <c r="V4" s="85"/>
    </row>
    <row r="5" spans="1:29" ht="53.1" customHeight="1" x14ac:dyDescent="0.55000000000000004">
      <c r="A5" s="374" t="s">
        <v>29</v>
      </c>
      <c r="B5" s="103"/>
      <c r="C5" s="103"/>
      <c r="D5" s="103"/>
      <c r="E5" s="103"/>
      <c r="F5" s="103"/>
      <c r="G5" s="103"/>
      <c r="H5" s="103"/>
      <c r="I5" s="103"/>
      <c r="J5" s="103"/>
      <c r="K5" s="103"/>
      <c r="L5" s="103"/>
      <c r="M5" s="103"/>
      <c r="N5" s="103"/>
      <c r="O5" s="103"/>
      <c r="P5" s="103"/>
      <c r="U5" s="329" t="str">
        <f>"Vous avez progressé dans "&amp;'Rapports d''évaluation usage FCM'!Z13&amp;" des 15 résultats"</f>
        <v>Vous avez progressé dans 0 des 15 résultats</v>
      </c>
      <c r="V5" s="86"/>
      <c r="Y5" s="390" t="str">
        <f>IF('Rapports d''évaluation usage FCM'!AB13="Errors found", "Veuillez vérifier si des erreurs se sont glissées dans ce jalon.","")</f>
        <v>Veuillez vérifier si des erreurs se sont glissées dans ce jalon.</v>
      </c>
      <c r="AC5" s="151" t="s">
        <v>367</v>
      </c>
    </row>
    <row r="6" spans="1:29" ht="53.1" customHeight="1" x14ac:dyDescent="0.2">
      <c r="A6" s="374" t="s">
        <v>78</v>
      </c>
      <c r="B6" s="106"/>
      <c r="C6" s="106"/>
      <c r="D6" s="106"/>
      <c r="E6" s="106"/>
      <c r="F6" s="106"/>
      <c r="G6" s="106"/>
      <c r="H6" s="106"/>
      <c r="I6" s="107"/>
      <c r="J6" s="107"/>
      <c r="K6" s="107"/>
      <c r="U6" s="329" t="str">
        <f>"Vous avez progressé dans "&amp;'Rapports d''évaluation usage FCM'!Z14&amp;" des 10 résultats"</f>
        <v>Vous avez progressé dans 0 des 10 résultats</v>
      </c>
      <c r="V6" s="86"/>
      <c r="Y6" s="390" t="str">
        <f>IF('Rapports d''évaluation usage FCM'!AB14="Errors found", "Veuillez vérifier si des erreurs se sont glissées dans ce jalon.","")</f>
        <v>Veuillez vérifier si des erreurs se sont glissées dans ce jalon.</v>
      </c>
    </row>
    <row r="7" spans="1:29" ht="60.75" customHeight="1" x14ac:dyDescent="0.2">
      <c r="A7" s="374" t="s">
        <v>368</v>
      </c>
      <c r="B7" s="104"/>
      <c r="C7" s="104"/>
      <c r="D7" s="104"/>
      <c r="E7" s="104"/>
      <c r="F7" s="105"/>
      <c r="G7" s="105"/>
      <c r="H7" s="105"/>
      <c r="I7" s="105"/>
      <c r="J7" s="105"/>
      <c r="K7" s="105"/>
      <c r="L7" s="105"/>
      <c r="M7" s="105"/>
      <c r="U7" s="329" t="str">
        <f>"Vous avez progressé dans "&amp;'Rapports d''évaluation usage FCM'!Z15&amp;" des 12 résultats"</f>
        <v>Vous avez progressé dans 0 des 12 résultats</v>
      </c>
      <c r="V7" s="86"/>
      <c r="Y7" s="390" t="str">
        <f>IF('Rapports d''évaluation usage FCM'!AB15="Errors found", "Veuillez vérifier si des erreurs se sont glissées dans ce jalon.","")</f>
        <v>Veuillez vérifier si des erreurs se sont glissées dans ce jalon.</v>
      </c>
    </row>
    <row r="8" spans="1:29" ht="53.1" customHeight="1" x14ac:dyDescent="0.2">
      <c r="A8" s="374" t="s">
        <v>143</v>
      </c>
      <c r="B8" s="104"/>
      <c r="C8" s="104"/>
      <c r="D8" s="104"/>
      <c r="E8" s="104"/>
      <c r="F8" s="104"/>
      <c r="G8" s="104"/>
      <c r="H8" s="105"/>
      <c r="I8" s="105"/>
      <c r="J8" s="105"/>
      <c r="K8" s="105"/>
      <c r="L8" s="105"/>
      <c r="M8" s="105"/>
      <c r="N8" s="105"/>
      <c r="O8" s="105"/>
      <c r="P8" s="105"/>
      <c r="Q8" s="105"/>
      <c r="R8" s="105"/>
      <c r="S8" s="105"/>
      <c r="U8" s="329" t="str">
        <f>"Vous avez progressé dans "&amp;'Rapports d''évaluation usage FCM'!Z16&amp;" des 18 résultats"</f>
        <v>Vous avez progressé dans 0 des 18 résultats</v>
      </c>
      <c r="V8" s="86"/>
      <c r="Y8" s="390" t="str">
        <f>IF('Rapports d''évaluation usage FCM'!AB16="Errors found", "Veuillez vérifier si des erreurs se sont glissées dans ce jalon.","")</f>
        <v>Veuillez vérifier si des erreurs se sont glissées dans ce jalon.</v>
      </c>
    </row>
    <row r="9" spans="1:29" ht="18" customHeight="1" x14ac:dyDescent="0.35">
      <c r="A9" s="376" t="s">
        <v>369</v>
      </c>
      <c r="B9" s="87"/>
      <c r="C9" s="87"/>
      <c r="D9" s="87"/>
      <c r="E9" s="87"/>
      <c r="F9" s="87"/>
      <c r="G9" s="87"/>
      <c r="H9" s="87"/>
      <c r="I9" s="87"/>
      <c r="J9" s="87"/>
      <c r="K9" s="87"/>
      <c r="L9" s="87"/>
      <c r="M9" s="87"/>
      <c r="N9" s="87"/>
      <c r="O9" s="87"/>
      <c r="P9" s="87"/>
      <c r="Q9" s="87"/>
      <c r="R9" s="87"/>
      <c r="S9" s="87"/>
      <c r="T9" s="87"/>
      <c r="U9" s="88"/>
      <c r="V9" s="89"/>
      <c r="Y9" s="390"/>
    </row>
    <row r="10" spans="1:29" ht="53.1" customHeight="1" x14ac:dyDescent="0.55000000000000004">
      <c r="A10" s="374" t="s">
        <v>208</v>
      </c>
      <c r="B10" s="108"/>
      <c r="C10" s="108"/>
      <c r="D10" s="108"/>
      <c r="E10" s="108"/>
      <c r="F10" s="109"/>
      <c r="G10" s="109"/>
      <c r="H10" s="109"/>
      <c r="I10" s="109"/>
      <c r="U10" s="329" t="str">
        <f>"Vous avez progressé dans "&amp;'Rapports d''évaluation usage FCM'!Z17&amp;" des 8 résultats"</f>
        <v>Vous avez progressé dans 0 des 8 résultats</v>
      </c>
      <c r="V10" s="86"/>
      <c r="Y10" s="390" t="str">
        <f>IF('Rapports d''évaluation usage FCM'!AB17="Errors found", "Veuillez vérifier si des erreurs se sont glissées dans ce jalon.","")</f>
        <v>Veuillez vérifier si des erreurs se sont glissées dans ce jalon.</v>
      </c>
      <c r="AC10" s="151" t="s">
        <v>367</v>
      </c>
    </row>
    <row r="11" spans="1:29" ht="53.1" customHeight="1" x14ac:dyDescent="0.2">
      <c r="A11" s="374" t="s">
        <v>232</v>
      </c>
      <c r="B11" s="108"/>
      <c r="C11" s="108"/>
      <c r="D11" s="109"/>
      <c r="E11" s="109"/>
      <c r="F11" s="109"/>
      <c r="G11" s="109"/>
      <c r="H11" s="109"/>
      <c r="I11" s="109"/>
      <c r="U11" s="329" t="str">
        <f>"Vous avez progressé dans "&amp;'Rapports d''évaluation usage FCM'!Z18&amp;" des 8 résultats"</f>
        <v>Vous avez progressé dans 0 des 8 résultats</v>
      </c>
      <c r="V11" s="86"/>
      <c r="Y11" s="390" t="str">
        <f>IF('Rapports d''évaluation usage FCM'!AB18="Errors found", "Veuillez vérifier si des erreurs se sont glissées dans ce jalon.","")</f>
        <v>Veuillez vérifier si des erreurs se sont glissées dans ce jalon.</v>
      </c>
    </row>
    <row r="12" spans="1:29" ht="53.1" customHeight="1" x14ac:dyDescent="0.2">
      <c r="A12" s="374" t="s">
        <v>247</v>
      </c>
      <c r="B12" s="108"/>
      <c r="C12" s="109"/>
      <c r="D12" s="109"/>
      <c r="E12" s="109"/>
      <c r="F12" s="109"/>
      <c r="G12" s="109"/>
      <c r="H12" s="109"/>
      <c r="I12" s="109"/>
      <c r="U12" s="329" t="str">
        <f>"Vous avez progressé dans "&amp;'Rapports d''évaluation usage FCM'!Z19&amp;" des 8 résultats"</f>
        <v>Vous avez progressé dans 0 des 8 résultats</v>
      </c>
      <c r="V12" s="86"/>
      <c r="Y12" s="390" t="str">
        <f>IF('Rapports d''évaluation usage FCM'!AB19="Errors found", "Veuillez vérifier si des erreurs se sont glissées dans ce jalon.","")</f>
        <v>Veuillez vérifier si des erreurs se sont glissées dans ce jalon.</v>
      </c>
    </row>
    <row r="13" spans="1:29" ht="53.1" customHeight="1" x14ac:dyDescent="0.2">
      <c r="A13" s="374" t="s">
        <v>259</v>
      </c>
      <c r="B13" s="109"/>
      <c r="C13" s="109"/>
      <c r="D13" s="109"/>
      <c r="E13" s="109"/>
      <c r="F13" s="109"/>
      <c r="G13" s="109"/>
      <c r="H13" s="109"/>
      <c r="I13" s="109"/>
      <c r="U13" s="329" t="str">
        <f>"Vous avez progressé dans "&amp;'Rapports d''évaluation usage FCM'!Z20&amp;" des 8 résultats"</f>
        <v>Vous avez progressé dans 0 des 8 résultats</v>
      </c>
      <c r="V13" s="86"/>
      <c r="Y13" s="390" t="str">
        <f>IF('Rapports d''évaluation usage FCM'!AB20="Errors found", "Veuillez vérifier si des erreurs se sont glissées dans ce jalon.","")</f>
        <v>Veuillez vérifier si des erreurs se sont glissées dans ce jalon.</v>
      </c>
    </row>
    <row r="14" spans="1:29" ht="17.25" customHeight="1" x14ac:dyDescent="0.35">
      <c r="A14" s="375" t="s">
        <v>370</v>
      </c>
      <c r="B14" s="90"/>
      <c r="C14" s="90"/>
      <c r="D14" s="90"/>
      <c r="E14" s="90"/>
      <c r="F14" s="90"/>
      <c r="G14" s="90"/>
      <c r="H14" s="90"/>
      <c r="I14" s="90"/>
      <c r="J14" s="90"/>
      <c r="K14" s="90"/>
      <c r="L14" s="90"/>
      <c r="M14" s="90"/>
      <c r="N14" s="90"/>
      <c r="O14" s="90"/>
      <c r="P14" s="90"/>
      <c r="Q14" s="90"/>
      <c r="R14" s="90"/>
      <c r="S14" s="90"/>
      <c r="T14" s="90"/>
      <c r="U14" s="91"/>
      <c r="V14" s="92"/>
      <c r="Y14" s="390"/>
    </row>
    <row r="15" spans="1:29" ht="45" x14ac:dyDescent="0.55000000000000004">
      <c r="A15" s="374" t="s">
        <v>278</v>
      </c>
      <c r="B15" s="110"/>
      <c r="C15" s="110"/>
      <c r="D15" s="111"/>
      <c r="E15" s="112"/>
      <c r="F15" s="112"/>
      <c r="U15" s="329" t="str">
        <f>"Vous avez progressé dans "&amp;'Rapports d''évaluation usage FCM'!Z21&amp;" des 5 résultats"</f>
        <v>Vous avez progressé dans 0 des 5 résultats</v>
      </c>
      <c r="V15" s="86"/>
      <c r="Y15" s="390" t="str">
        <f>IF('Rapports d''évaluation usage FCM'!AB21="Errors found", "Veuillez vérifier si des erreurs se sont glissées dans ce jalon.","")</f>
        <v>Veuillez vérifier si des erreurs se sont glissées dans ce jalon.</v>
      </c>
      <c r="AC15" s="151" t="s">
        <v>367</v>
      </c>
    </row>
    <row r="16" spans="1:29" ht="60" x14ac:dyDescent="0.2">
      <c r="A16" s="374" t="s">
        <v>371</v>
      </c>
      <c r="B16" s="110"/>
      <c r="C16" s="110"/>
      <c r="D16" s="112"/>
      <c r="E16" s="112"/>
      <c r="F16" s="112"/>
      <c r="G16" s="112"/>
      <c r="H16" s="112"/>
      <c r="L16" s="2"/>
      <c r="U16" s="329" t="str">
        <f>"Vous avez progressé dans "&amp;'Rapports d''évaluation usage FCM'!Z22&amp;" des 7 résultats"</f>
        <v>Vous avez progressé dans 0 des 7 résultats</v>
      </c>
      <c r="V16" s="86"/>
      <c r="Y16" s="390" t="str">
        <f>IF('Rapports d''évaluation usage FCM'!AB22="Errors found", "Veuillez vérifier si des erreurs se sont glissées dans ce jalon.","")</f>
        <v>Veuillez vérifier si des erreurs se sont glissées dans ce jalon.</v>
      </c>
    </row>
    <row r="17" spans="1:29" ht="53.1" customHeight="1" x14ac:dyDescent="0.2">
      <c r="A17" s="374" t="s">
        <v>325</v>
      </c>
      <c r="B17" s="110"/>
      <c r="C17" s="110"/>
      <c r="D17" s="110"/>
      <c r="E17" s="110"/>
      <c r="F17" s="112"/>
      <c r="G17" s="112"/>
      <c r="H17" s="112"/>
      <c r="I17" s="112"/>
      <c r="J17" s="112"/>
      <c r="K17" s="112"/>
      <c r="L17" s="112"/>
      <c r="M17" s="112"/>
      <c r="N17" s="112"/>
      <c r="O17" s="112"/>
      <c r="P17" s="112"/>
      <c r="Q17" s="112"/>
      <c r="R17" s="2"/>
      <c r="U17" s="329" t="str">
        <f>"Vous avez progressé dans "&amp;'Rapports d''évaluation usage FCM'!Z23&amp;" des 16 résultats"</f>
        <v>Vous avez progressé dans 0 des 16 résultats</v>
      </c>
      <c r="V17" s="86"/>
      <c r="Y17" s="390" t="str">
        <f>IF('Rapports d''évaluation usage FCM'!AB23="Errors found", "Veuillez vérifier si des erreurs se sont glissées dans ce jalon.","")</f>
        <v>Veuillez vérifier si des erreurs se sont glissées dans ce jalon.</v>
      </c>
    </row>
    <row r="18" spans="1:29" x14ac:dyDescent="0.2">
      <c r="A18" s="6"/>
      <c r="V18" s="80"/>
    </row>
    <row r="19" spans="1:29" x14ac:dyDescent="0.2">
      <c r="A19" s="6"/>
      <c r="V19" s="80"/>
    </row>
    <row r="20" spans="1:29" x14ac:dyDescent="0.35">
      <c r="A20" s="377" t="s">
        <v>372</v>
      </c>
      <c r="B20" s="146"/>
      <c r="C20" s="146"/>
      <c r="D20" s="146"/>
      <c r="E20" s="146"/>
      <c r="V20" s="80"/>
    </row>
    <row r="21" spans="1:29" x14ac:dyDescent="0.35">
      <c r="A21" s="378" t="str">
        <f>IF('Rapports d''évaluation usage FCM'!AA17*'Rapports d''évaluation usage FCM'!AA18*'Rapports d''évaluation usage FCM'!AA19*'Rapports d''évaluation usage FCM'!AA20,"POSSÈDE","NE POSSÈDE PAS")</f>
        <v>NE POSSÈDE PAS</v>
      </c>
      <c r="B21" s="379" t="s">
        <v>373</v>
      </c>
      <c r="C21" s="146"/>
      <c r="D21" s="146"/>
      <c r="E21" s="146"/>
      <c r="V21" s="80"/>
    </row>
    <row r="22" spans="1:29" x14ac:dyDescent="0.3">
      <c r="A22" s="380" t="str">
        <f>IF(A21="NE POSSÈDE PAS","Il est recommandé de prioriser une évaluation des risques liés au climat et un plan d’adaptation pour l’ensemble de la collectivité comme prochaine étape.","")</f>
        <v>Il est recommandé de prioriser une évaluation des risques liés au climat et un plan d’adaptation pour l’ensemble de la collectivité comme prochaine étape.</v>
      </c>
      <c r="B22" s="146"/>
      <c r="C22" s="146"/>
      <c r="D22" s="146"/>
      <c r="E22" s="146"/>
      <c r="V22" s="80"/>
    </row>
    <row r="23" spans="1:29" x14ac:dyDescent="0.2">
      <c r="A23" s="93"/>
      <c r="V23" s="80"/>
    </row>
    <row r="24" spans="1:29" ht="19.5" thickBot="1" x14ac:dyDescent="0.25">
      <c r="A24" s="94"/>
      <c r="B24" s="95"/>
      <c r="C24" s="95"/>
      <c r="D24" s="95"/>
      <c r="E24" s="95"/>
      <c r="F24" s="95"/>
      <c r="G24" s="95"/>
      <c r="H24" s="95"/>
      <c r="I24" s="95"/>
      <c r="J24" s="95"/>
      <c r="K24" s="95"/>
      <c r="L24" s="95"/>
      <c r="M24" s="95"/>
      <c r="N24" s="95"/>
      <c r="O24" s="95"/>
      <c r="P24" s="95"/>
      <c r="Q24" s="95"/>
      <c r="R24" s="95"/>
      <c r="S24" s="95"/>
      <c r="T24" s="95"/>
      <c r="U24" s="96"/>
      <c r="V24" s="97"/>
    </row>
    <row r="25" spans="1:29" ht="37.5" customHeight="1" thickTop="1" x14ac:dyDescent="0.75">
      <c r="A25" s="371" t="s">
        <v>374</v>
      </c>
      <c r="B25" s="381"/>
      <c r="C25" s="146"/>
      <c r="D25" s="146"/>
      <c r="E25" s="146"/>
      <c r="G25" s="381"/>
      <c r="H25" s="146"/>
      <c r="I25" s="381" t="s">
        <v>375</v>
      </c>
      <c r="J25" s="146"/>
      <c r="K25" s="146"/>
      <c r="L25" s="146"/>
      <c r="M25" s="146"/>
      <c r="N25" s="146"/>
      <c r="O25" s="146"/>
      <c r="P25" s="146"/>
      <c r="Q25" s="146"/>
      <c r="R25" s="146"/>
      <c r="S25" s="146"/>
      <c r="T25" s="146"/>
      <c r="U25" s="382"/>
      <c r="V25" s="80"/>
      <c r="AC25" s="5" t="s">
        <v>367</v>
      </c>
    </row>
    <row r="26" spans="1:29" ht="19.5" thickBot="1" x14ac:dyDescent="0.35">
      <c r="A26" s="383" t="s">
        <v>376</v>
      </c>
      <c r="B26" s="146"/>
      <c r="C26" s="146"/>
      <c r="D26" s="146"/>
      <c r="E26" s="146"/>
      <c r="F26" s="146"/>
      <c r="G26" s="146"/>
      <c r="H26" s="146"/>
      <c r="I26" s="146"/>
      <c r="J26" s="146"/>
      <c r="K26" s="146"/>
      <c r="L26" s="146"/>
      <c r="M26" s="146"/>
      <c r="N26" s="146"/>
      <c r="O26" s="146"/>
      <c r="P26" s="146"/>
      <c r="Q26" s="146"/>
      <c r="R26" s="146"/>
      <c r="S26" s="146"/>
      <c r="T26" s="146"/>
      <c r="U26" s="382"/>
      <c r="V26" s="80"/>
    </row>
    <row r="27" spans="1:29" ht="19.5" thickBot="1" x14ac:dyDescent="0.35">
      <c r="A27" s="384" t="s">
        <v>377</v>
      </c>
      <c r="B27" s="385" t="s">
        <v>378</v>
      </c>
      <c r="C27" s="385"/>
      <c r="D27" s="385"/>
      <c r="E27" s="385"/>
      <c r="F27" s="385"/>
      <c r="G27" s="385"/>
      <c r="H27" s="385"/>
      <c r="I27" s="385"/>
      <c r="J27" s="385"/>
      <c r="K27" s="385"/>
      <c r="L27" s="385"/>
      <c r="M27" s="385"/>
      <c r="N27" s="385"/>
      <c r="O27" s="385"/>
      <c r="P27" s="385"/>
      <c r="Q27" s="385"/>
      <c r="R27" s="385"/>
      <c r="S27" s="385"/>
      <c r="T27" s="385"/>
      <c r="U27" s="386"/>
      <c r="V27" s="80"/>
    </row>
    <row r="28" spans="1:29" ht="30" customHeight="1" x14ac:dyDescent="0.3">
      <c r="A28" s="387">
        <v>1</v>
      </c>
      <c r="B28" s="474" t="str">
        <f>IF(A21="NE POSSÈDE PAS","Il est recommandé de prioriser une évaluation des risques liés au climat et un plan d’adaptation pour l’ensemble de la collectivité comme prochaine étape.","(Quelle pourrait être la prochaine étape à suivre?)")</f>
        <v>Il est recommandé de prioriser une évaluation des risques liés au climat et un plan d’adaptation pour l’ensemble de la collectivité comme prochaine étape.</v>
      </c>
      <c r="C28" s="475"/>
      <c r="D28" s="475"/>
      <c r="E28" s="475"/>
      <c r="F28" s="475"/>
      <c r="G28" s="475"/>
      <c r="H28" s="475"/>
      <c r="I28" s="475"/>
      <c r="J28" s="475"/>
      <c r="K28" s="475"/>
      <c r="L28" s="475"/>
      <c r="M28" s="475"/>
      <c r="N28" s="475"/>
      <c r="O28" s="475"/>
      <c r="P28" s="475"/>
      <c r="Q28" s="475"/>
      <c r="R28" s="475"/>
      <c r="S28" s="475"/>
      <c r="T28" s="475"/>
      <c r="U28" s="476"/>
      <c r="V28" s="80"/>
    </row>
    <row r="29" spans="1:29" ht="30" customHeight="1" x14ac:dyDescent="0.3">
      <c r="A29" s="388">
        <v>2</v>
      </c>
      <c r="B29" s="477" t="s">
        <v>379</v>
      </c>
      <c r="C29" s="478"/>
      <c r="D29" s="478"/>
      <c r="E29" s="478"/>
      <c r="F29" s="478"/>
      <c r="G29" s="478"/>
      <c r="H29" s="478"/>
      <c r="I29" s="478"/>
      <c r="J29" s="478"/>
      <c r="K29" s="478"/>
      <c r="L29" s="478"/>
      <c r="M29" s="478"/>
      <c r="N29" s="478"/>
      <c r="O29" s="478"/>
      <c r="P29" s="478"/>
      <c r="Q29" s="478"/>
      <c r="R29" s="478"/>
      <c r="S29" s="478"/>
      <c r="T29" s="478"/>
      <c r="U29" s="479"/>
      <c r="V29" s="80"/>
    </row>
    <row r="30" spans="1:29" ht="30" customHeight="1" x14ac:dyDescent="0.3">
      <c r="A30" s="388">
        <v>3</v>
      </c>
      <c r="B30" s="477" t="s">
        <v>379</v>
      </c>
      <c r="C30" s="478"/>
      <c r="D30" s="478"/>
      <c r="E30" s="478"/>
      <c r="F30" s="478"/>
      <c r="G30" s="478"/>
      <c r="H30" s="478"/>
      <c r="I30" s="478"/>
      <c r="J30" s="478"/>
      <c r="K30" s="478"/>
      <c r="L30" s="478"/>
      <c r="M30" s="478"/>
      <c r="N30" s="478"/>
      <c r="O30" s="478"/>
      <c r="P30" s="478"/>
      <c r="Q30" s="478"/>
      <c r="R30" s="478"/>
      <c r="S30" s="478"/>
      <c r="T30" s="478"/>
      <c r="U30" s="479"/>
      <c r="V30" s="80"/>
    </row>
    <row r="31" spans="1:29" ht="30" customHeight="1" x14ac:dyDescent="0.3">
      <c r="A31" s="388">
        <v>4</v>
      </c>
      <c r="B31" s="477" t="s">
        <v>379</v>
      </c>
      <c r="C31" s="478"/>
      <c r="D31" s="478"/>
      <c r="E31" s="478"/>
      <c r="F31" s="478"/>
      <c r="G31" s="478"/>
      <c r="H31" s="478"/>
      <c r="I31" s="478"/>
      <c r="J31" s="478"/>
      <c r="K31" s="478"/>
      <c r="L31" s="478"/>
      <c r="M31" s="478"/>
      <c r="N31" s="478"/>
      <c r="O31" s="478"/>
      <c r="P31" s="478"/>
      <c r="Q31" s="478"/>
      <c r="R31" s="478"/>
      <c r="S31" s="478"/>
      <c r="T31" s="478"/>
      <c r="U31" s="479"/>
      <c r="V31" s="80"/>
    </row>
    <row r="32" spans="1:29" ht="30" customHeight="1" thickBot="1" x14ac:dyDescent="0.35">
      <c r="A32" s="389">
        <v>5</v>
      </c>
      <c r="B32" s="469" t="s">
        <v>379</v>
      </c>
      <c r="C32" s="470"/>
      <c r="D32" s="470"/>
      <c r="E32" s="470"/>
      <c r="F32" s="470"/>
      <c r="G32" s="470"/>
      <c r="H32" s="470"/>
      <c r="I32" s="470"/>
      <c r="J32" s="470"/>
      <c r="K32" s="470"/>
      <c r="L32" s="470"/>
      <c r="M32" s="470"/>
      <c r="N32" s="470"/>
      <c r="O32" s="470"/>
      <c r="P32" s="470"/>
      <c r="Q32" s="470"/>
      <c r="R32" s="470"/>
      <c r="S32" s="470"/>
      <c r="T32" s="470"/>
      <c r="U32" s="471"/>
      <c r="V32" s="80"/>
    </row>
    <row r="33" spans="1:22" ht="19.5" thickBot="1" x14ac:dyDescent="0.25">
      <c r="A33" s="100"/>
      <c r="B33" s="98"/>
      <c r="C33" s="98"/>
      <c r="D33" s="98"/>
      <c r="E33" s="98"/>
      <c r="F33" s="98"/>
      <c r="G33" s="98"/>
      <c r="H33" s="98"/>
      <c r="I33" s="98"/>
      <c r="J33" s="98"/>
      <c r="K33" s="98"/>
      <c r="L33" s="98"/>
      <c r="M33" s="98"/>
      <c r="N33" s="98"/>
      <c r="O33" s="98"/>
      <c r="P33" s="98"/>
      <c r="Q33" s="98"/>
      <c r="R33" s="98"/>
      <c r="S33" s="98"/>
      <c r="T33" s="98"/>
      <c r="U33" s="101"/>
      <c r="V33" s="99"/>
    </row>
    <row r="36" spans="1:22" ht="26.25" x14ac:dyDescent="0.4">
      <c r="A36" s="4"/>
      <c r="D36" s="5"/>
      <c r="M36" s="3"/>
      <c r="N36" s="3"/>
      <c r="U36" s="1"/>
      <c r="V36" s="1"/>
    </row>
    <row r="37" spans="1:22" ht="30.75" x14ac:dyDescent="0.55000000000000004">
      <c r="A37" s="151" t="s">
        <v>367</v>
      </c>
    </row>
  </sheetData>
  <sheetProtection algorithmName="SHA-512" hashValue="dNsrD1jNsmUMx2ViZeCP7cBdEvUkpo3RAceH28kT4KMKz3q06iRKaDVsXAthe1JaW/WmTrNpu1dGDLdgIF9xmA==" saltValue="QiMM0Y8cVIqTjgURg71YIQ==" spinCount="100000" sheet="1" objects="1" scenarios="1"/>
  <mergeCells count="6">
    <mergeCell ref="B32:U32"/>
    <mergeCell ref="A1:T1"/>
    <mergeCell ref="B28:U28"/>
    <mergeCell ref="B29:U29"/>
    <mergeCell ref="B30:U30"/>
    <mergeCell ref="B31:U31"/>
  </mergeCells>
  <conditionalFormatting sqref="B28">
    <cfRule type="cellIs" priority="1" operator="equal">
      <formula>"""It is recommended that you prioritize a community-wide, all hazard climate risk assessment as your next step."""</formula>
    </cfRule>
    <cfRule type="cellIs" dxfId="22" priority="2" operator="equal">
      <formula>"(what possible next step could you take?)"</formula>
    </cfRule>
  </conditionalFormatting>
  <pageMargins left="0.7" right="0.7" top="0.75" bottom="0.75" header="0.3" footer="0.3"/>
  <pageSetup scale="62" orientation="portrait" horizontalDpi="300" verticalDpi="300"/>
  <extLst>
    <ext xmlns:x14="http://schemas.microsoft.com/office/spreadsheetml/2009/9/main" uri="{78C0D931-6437-407d-A8EE-F0AAD7539E65}">
      <x14:conditionalFormattings>
        <x14:conditionalFormatting xmlns:xm="http://schemas.microsoft.com/office/excel/2006/main">
          <x14:cfRule type="expression" priority="249" id="{00000000-000E-0000-0500-000007000000}">
            <xm:f>COLUMN(B15) - COLUMN($B$15) + 1 &gt; 'Rapports d''évaluation usage FCM'!$Z$21</xm:f>
            <x14:dxf>
              <fill>
                <patternFill>
                  <bgColor theme="8" tint="0.79998168889431442"/>
                </patternFill>
              </fill>
            </x14:dxf>
          </x14:cfRule>
          <x14:cfRule type="expression" priority="250" id="{00000000-000E-0000-0500-000008000000}">
            <xm:f>COLUMN(B15) - COLUMN($B$15) + 1 &lt;= 'Rapports d''évaluation usage FCM'!$Z$21</xm:f>
            <x14:dxf>
              <fill>
                <patternFill>
                  <bgColor rgb="FF16B4D8"/>
                </patternFill>
              </fill>
            </x14:dxf>
          </x14:cfRule>
          <xm:sqref>B15:F15</xm:sqref>
        </x14:conditionalFormatting>
        <x14:conditionalFormatting xmlns:xm="http://schemas.microsoft.com/office/excel/2006/main">
          <x14:cfRule type="expression" priority="251" id="{00000000-000E-0000-0500-000005000000}">
            <xm:f>COLUMN(B16) - COLUMN($B$16)+1&gt;'Rapports d''évaluation usage FCM'!$Z$22</xm:f>
            <x14:dxf>
              <fill>
                <patternFill>
                  <bgColor theme="8" tint="0.79998168889431442"/>
                </patternFill>
              </fill>
            </x14:dxf>
          </x14:cfRule>
          <x14:cfRule type="expression" priority="252" id="{00000000-000E-0000-0500-000006000000}">
            <xm:f>COLUMN(B16) - COLUMN($B$16)+1&lt;='Rapports d''évaluation usage FCM'!$Z$22</xm:f>
            <x14:dxf>
              <fill>
                <patternFill>
                  <bgColor rgb="FF16B4D8"/>
                </patternFill>
              </fill>
            </x14:dxf>
          </x14:cfRule>
          <xm:sqref>B16:H16</xm:sqref>
        </x14:conditionalFormatting>
        <x14:conditionalFormatting xmlns:xm="http://schemas.microsoft.com/office/excel/2006/main">
          <x14:cfRule type="expression" priority="241" id="{00000000-000E-0000-0500-00000F000000}">
            <xm:f>COLUMN(B10)-COLUMN($B$10)+1&gt;'Rapports d''évaluation usage FCM'!$Z$17</xm:f>
            <x14:dxf>
              <fill>
                <patternFill>
                  <bgColor theme="8" tint="0.79998168889431442"/>
                </patternFill>
              </fill>
            </x14:dxf>
          </x14:cfRule>
          <x14:cfRule type="expression" priority="242" id="{00000000-000E-0000-0500-000010000000}">
            <xm:f>COLUMN(B10)-COLUMN($B$10)+1&lt;='Rapports d''évaluation usage FCM'!$Z$17</xm:f>
            <x14:dxf>
              <fill>
                <patternFill>
                  <bgColor rgb="FF008942"/>
                </patternFill>
              </fill>
            </x14:dxf>
          </x14:cfRule>
          <xm:sqref>B10:I10</xm:sqref>
        </x14:conditionalFormatting>
        <x14:conditionalFormatting xmlns:xm="http://schemas.microsoft.com/office/excel/2006/main">
          <x14:cfRule type="expression" priority="243" id="{00000000-000E-0000-0500-00000D000000}">
            <xm:f>COLUMN(B11)-COLUMN($B$11)+1&gt;'Rapports d''évaluation usage FCM'!$Z$18</xm:f>
            <x14:dxf>
              <fill>
                <patternFill>
                  <bgColor theme="8" tint="0.79998168889431442"/>
                </patternFill>
              </fill>
            </x14:dxf>
          </x14:cfRule>
          <x14:cfRule type="expression" priority="244" id="{00000000-000E-0000-0500-00000E000000}">
            <xm:f>COLUMN(B11)-COLUMN($B$11)+1&lt;='Rapports d''évaluation usage FCM'!$Z$18</xm:f>
            <x14:dxf>
              <fill>
                <patternFill>
                  <bgColor rgb="FF008942"/>
                </patternFill>
              </fill>
            </x14:dxf>
          </x14:cfRule>
          <xm:sqref>B11:I11</xm:sqref>
        </x14:conditionalFormatting>
        <x14:conditionalFormatting xmlns:xm="http://schemas.microsoft.com/office/excel/2006/main">
          <x14:cfRule type="expression" priority="245" id="{00000000-000E-0000-0500-00000B000000}">
            <xm:f>COLUMN(B12)-COLUMN($B$12)+1&gt;'Rapports d''évaluation usage FCM'!$Z$19</xm:f>
            <x14:dxf>
              <fill>
                <patternFill>
                  <bgColor theme="8" tint="0.79998168889431442"/>
                </patternFill>
              </fill>
            </x14:dxf>
          </x14:cfRule>
          <x14:cfRule type="expression" priority="246" id="{00000000-000E-0000-0500-00000C000000}">
            <xm:f>COLUMN(B12)-COLUMN($B$12)+1&lt;='Rapports d''évaluation usage FCM'!$Z$19</xm:f>
            <x14:dxf>
              <fill>
                <patternFill>
                  <bgColor rgb="FF008942"/>
                </patternFill>
              </fill>
            </x14:dxf>
          </x14:cfRule>
          <xm:sqref>B12:I12</xm:sqref>
        </x14:conditionalFormatting>
        <x14:conditionalFormatting xmlns:xm="http://schemas.microsoft.com/office/excel/2006/main">
          <x14:cfRule type="expression" priority="247" id="{00000000-000E-0000-0500-000009000000}">
            <xm:f>COLUMN(B13)-COLUMN($B$13)+1&gt;'Rapports d''évaluation usage FCM'!$Z$20</xm:f>
            <x14:dxf>
              <fill>
                <patternFill>
                  <bgColor theme="8" tint="0.79998168889431442"/>
                </patternFill>
              </fill>
            </x14:dxf>
          </x14:cfRule>
          <x14:cfRule type="expression" priority="248" id="{00000000-000E-0000-0500-00000A000000}">
            <xm:f>COLUMN(B13)-COLUMN($B$13)+1&lt;='Rapports d''évaluation usage FCM'!$Z$20</xm:f>
            <x14:dxf>
              <fill>
                <patternFill>
                  <bgColor rgb="FF008942"/>
                </patternFill>
              </fill>
            </x14:dxf>
          </x14:cfRule>
          <xm:sqref>B13:I13</xm:sqref>
        </x14:conditionalFormatting>
        <x14:conditionalFormatting xmlns:xm="http://schemas.microsoft.com/office/excel/2006/main">
          <x14:cfRule type="expression" priority="235" id="{00000000-000E-0000-0500-000015000000}">
            <xm:f>COLUMN(B6) - COLUMN($B$6) + 1 &lt;= 'Rapports d''évaluation usage FCM'!$Z$14</xm:f>
            <x14:dxf>
              <fill>
                <patternFill>
                  <bgColor rgb="FFAFE028"/>
                </patternFill>
              </fill>
            </x14:dxf>
          </x14:cfRule>
          <x14:cfRule type="expression" priority="236" id="{00000000-000E-0000-0500-000016000000}">
            <xm:f>COLUMN(B6) - COLUMN($B$6) + 1 &gt; 'Rapports d''évaluation usage FCM'!$Z$14</xm:f>
            <x14:dxf>
              <fill>
                <patternFill>
                  <bgColor theme="8" tint="0.79998168889431442"/>
                </patternFill>
              </fill>
            </x14:dxf>
          </x14:cfRule>
          <xm:sqref>B6:K6</xm:sqref>
        </x14:conditionalFormatting>
        <x14:conditionalFormatting xmlns:xm="http://schemas.microsoft.com/office/excel/2006/main">
          <x14:cfRule type="expression" priority="237" id="{00000000-000E-0000-0500-000013000000}">
            <xm:f>COLUMN(B7) - COLUMN($B$7) + 1 &gt; 'Rapports d''évaluation usage FCM'!$Z$15</xm:f>
            <x14:dxf>
              <fill>
                <patternFill>
                  <bgColor theme="8" tint="0.79998168889431442"/>
                </patternFill>
              </fill>
            </x14:dxf>
          </x14:cfRule>
          <x14:cfRule type="expression" priority="238" id="{00000000-000E-0000-0500-000014000000}">
            <xm:f>COLUMN(B7) - COLUMN($B$7) + 1 &lt;= 'Rapports d''évaluation usage FCM'!$Z$15</xm:f>
            <x14:dxf>
              <fill>
                <patternFill>
                  <bgColor rgb="FFAFE028"/>
                </patternFill>
              </fill>
            </x14:dxf>
          </x14:cfRule>
          <xm:sqref>B7:M7</xm:sqref>
        </x14:conditionalFormatting>
        <x14:conditionalFormatting xmlns:xm="http://schemas.microsoft.com/office/excel/2006/main">
          <x14:cfRule type="expression" priority="213" id="{00000000-000E-0000-0500-000017000000}">
            <xm:f>COLUMN(B5) - COLUMN($B$5) + 1 &gt; 'Rapports d''évaluation usage FCM'!$Z$13</xm:f>
            <x14:dxf>
              <fill>
                <patternFill>
                  <bgColor theme="8" tint="0.79998168889431442"/>
                </patternFill>
              </fill>
            </x14:dxf>
          </x14:cfRule>
          <x14:cfRule type="expression" priority="214" id="{00000000-000E-0000-0500-000018000000}">
            <xm:f>COLUMN(B5) - COLUMN($B$5) + 1 &lt;= 'Rapports d''évaluation usage FCM'!$Z$13</xm:f>
            <x14:dxf>
              <fill>
                <patternFill>
                  <bgColor rgb="FFAFE028"/>
                </patternFill>
              </fill>
            </x14:dxf>
          </x14:cfRule>
          <xm:sqref>B5:P5</xm:sqref>
        </x14:conditionalFormatting>
        <x14:conditionalFormatting xmlns:xm="http://schemas.microsoft.com/office/excel/2006/main">
          <x14:cfRule type="expression" priority="253" id="{00000000-000E-0000-0500-000003000000}">
            <xm:f>COLUMN(B17) - COLUMN($B$17)+1&gt;'Rapports d''évaluation usage FCM'!$Z$23</xm:f>
            <x14:dxf>
              <fill>
                <patternFill>
                  <bgColor theme="8" tint="0.79998168889431442"/>
                </patternFill>
              </fill>
            </x14:dxf>
          </x14:cfRule>
          <x14:cfRule type="expression" priority="254" id="{00000000-000E-0000-0500-000004000000}">
            <xm:f>COLUMN(B17) - COLUMN($B$17)+1&lt;='Rapports d''évaluation usage FCM'!$Z$23</xm:f>
            <x14:dxf>
              <fill>
                <patternFill>
                  <bgColor rgb="FF16B4D8"/>
                </patternFill>
              </fill>
            </x14:dxf>
          </x14:cfRule>
          <xm:sqref>B17:Q17</xm:sqref>
        </x14:conditionalFormatting>
        <x14:conditionalFormatting xmlns:xm="http://schemas.microsoft.com/office/excel/2006/main">
          <x14:cfRule type="expression" priority="239" id="{00000000-000E-0000-0500-000011000000}">
            <xm:f>COLUMN(B8) - COLUMN($B$8)+1&lt;='Rapports d''évaluation usage FCM'!$Z$16</xm:f>
            <x14:dxf>
              <fill>
                <patternFill>
                  <bgColor rgb="FFAFE028"/>
                </patternFill>
              </fill>
            </x14:dxf>
          </x14:cfRule>
          <x14:cfRule type="expression" priority="240" id="{00000000-000E-0000-0500-000012000000}">
            <xm:f>COLUMN(B8) - COLUMN($B$8)+1&gt;'Rapports d''évaluation usage FCM'!$Z$16</xm:f>
            <x14:dxf>
              <fill>
                <patternFill>
                  <bgColor theme="8" tint="0.79998168889431442"/>
                </patternFill>
              </fill>
            </x14:dxf>
          </x14:cfRule>
          <xm:sqref>B8:S8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2AC23-16BA-4AC4-83E0-C2CB1EE1CA38}">
  <sheetPr codeName="Sheet6"/>
  <dimension ref="A1:AD185"/>
  <sheetViews>
    <sheetView topLeftCell="J10" workbookViewId="0">
      <selection activeCell="AA20" sqref="AA20"/>
    </sheetView>
  </sheetViews>
  <sheetFormatPr defaultColWidth="9.140625" defaultRowHeight="15" x14ac:dyDescent="0.2"/>
  <cols>
    <col min="1" max="2" width="9.140625" style="8"/>
    <col min="3" max="3" width="14.140625" style="8" customWidth="1"/>
    <col min="4" max="4" width="18.42578125" style="8" bestFit="1" customWidth="1"/>
    <col min="5" max="5" width="21.42578125" style="8" customWidth="1"/>
    <col min="6" max="6" width="10.140625" style="8" bestFit="1" customWidth="1"/>
    <col min="7" max="7" width="37.7109375" style="8" customWidth="1"/>
    <col min="8" max="8" width="40.7109375" style="8" customWidth="1"/>
    <col min="9" max="9" width="9.42578125" style="8" customWidth="1"/>
    <col min="10" max="10" width="24.7109375" style="8" bestFit="1" customWidth="1"/>
    <col min="11" max="11" width="13.7109375" style="8" customWidth="1"/>
    <col min="12" max="12" width="30.42578125" style="8" customWidth="1"/>
    <col min="13" max="13" width="28.7109375" style="8" bestFit="1" customWidth="1"/>
    <col min="14" max="14" width="6.140625" bestFit="1" customWidth="1"/>
    <col min="15" max="15" width="26.42578125" customWidth="1"/>
    <col min="17" max="21" width="12.28515625" style="8" customWidth="1"/>
    <col min="22" max="25" width="12.28515625" style="14" customWidth="1"/>
    <col min="26" max="27" width="9.140625" style="8"/>
    <col min="28" max="28" width="13.42578125" style="8" bestFit="1" customWidth="1"/>
    <col min="29" max="16384" width="9.140625" style="8"/>
  </cols>
  <sheetData>
    <row r="1" spans="1:28" ht="28.5" x14ac:dyDescent="0.2">
      <c r="A1" s="143" t="s">
        <v>380</v>
      </c>
      <c r="B1" s="143"/>
      <c r="C1" s="143"/>
    </row>
    <row r="2" spans="1:28" ht="12.75" x14ac:dyDescent="0.2">
      <c r="A2" s="144"/>
      <c r="B2" s="144"/>
      <c r="C2" s="144"/>
      <c r="V2" s="12"/>
      <c r="W2" s="12"/>
      <c r="X2" s="12"/>
      <c r="Y2" s="12"/>
    </row>
    <row r="3" spans="1:28" ht="12.75" x14ac:dyDescent="0.2">
      <c r="A3" s="144"/>
      <c r="B3" s="145" t="s">
        <v>381</v>
      </c>
      <c r="C3" s="144"/>
      <c r="V3" s="12"/>
      <c r="W3" s="12"/>
      <c r="X3" s="12"/>
      <c r="Y3" s="12"/>
    </row>
    <row r="4" spans="1:28" ht="12.75" x14ac:dyDescent="0.2">
      <c r="A4" s="144"/>
      <c r="B4" s="12" t="s">
        <v>382</v>
      </c>
      <c r="C4" s="12" t="s">
        <v>383</v>
      </c>
      <c r="D4" s="12" t="s">
        <v>384</v>
      </c>
      <c r="V4" s="12"/>
      <c r="W4" s="12"/>
      <c r="X4" s="12"/>
      <c r="Y4" s="12"/>
    </row>
    <row r="5" spans="1:28" ht="12.75" x14ac:dyDescent="0.2">
      <c r="A5" s="144"/>
      <c r="B5" s="12" t="s">
        <v>385</v>
      </c>
      <c r="C5" s="12" t="str">
        <f>InfoOrg!B11</f>
        <v>à l'usage de la FCM</v>
      </c>
      <c r="D5" s="12" t="str">
        <f>IF(AND(ISNUMBER(C5),LEN(C5)=5),"no","yes")</f>
        <v>yes</v>
      </c>
      <c r="V5" s="12"/>
      <c r="W5" s="12"/>
      <c r="X5" s="12"/>
      <c r="Y5" s="12"/>
    </row>
    <row r="6" spans="1:28" ht="12.75" x14ac:dyDescent="0.2">
      <c r="A6" s="144"/>
      <c r="B6" s="12" t="s">
        <v>386</v>
      </c>
      <c r="C6" s="141">
        <f>InfoOrg!B9</f>
        <v>0</v>
      </c>
      <c r="D6" s="12" t="str">
        <f>IF(C6&lt;45597,"yes","no")</f>
        <v>yes</v>
      </c>
      <c r="V6" s="12"/>
      <c r="W6" s="12"/>
      <c r="X6" s="12"/>
      <c r="Y6" s="12"/>
    </row>
    <row r="7" spans="1:28" ht="12.75" x14ac:dyDescent="0.2">
      <c r="A7" s="144"/>
      <c r="B7" s="12" t="s">
        <v>387</v>
      </c>
      <c r="C7" s="12"/>
      <c r="D7" s="141" t="str">
        <f>IF(LEN(InfoOrg!B13)&gt;0,"yes","no")</f>
        <v>yes</v>
      </c>
      <c r="V7" s="12"/>
      <c r="W7" s="12"/>
      <c r="X7" s="12"/>
      <c r="Y7" s="12"/>
    </row>
    <row r="8" spans="1:28" ht="12.75" x14ac:dyDescent="0.2">
      <c r="A8" s="144"/>
      <c r="B8" s="144"/>
      <c r="C8" s="144"/>
      <c r="V8" s="12"/>
      <c r="W8" s="12"/>
      <c r="X8" s="12"/>
      <c r="Y8" s="12"/>
    </row>
    <row r="9" spans="1:28" x14ac:dyDescent="0.2">
      <c r="A9" s="12"/>
      <c r="B9" s="12"/>
      <c r="C9" s="12"/>
      <c r="D9" s="12"/>
      <c r="E9" s="12"/>
      <c r="F9" s="12"/>
      <c r="G9" s="12"/>
      <c r="H9" s="12"/>
      <c r="I9" s="12"/>
      <c r="J9" s="12"/>
      <c r="K9" s="12"/>
      <c r="L9" s="12"/>
      <c r="M9" s="12"/>
      <c r="O9" t="s">
        <v>388</v>
      </c>
      <c r="Q9" s="12"/>
      <c r="R9" s="12"/>
      <c r="S9" s="12"/>
      <c r="T9" s="12"/>
    </row>
    <row r="10" spans="1:28" s="7" customFormat="1" x14ac:dyDescent="0.2">
      <c r="A10" s="13"/>
      <c r="B10" s="13"/>
      <c r="C10" s="13"/>
      <c r="F10" s="13"/>
      <c r="G10" s="13"/>
      <c r="I10" s="13"/>
      <c r="J10" s="13"/>
      <c r="K10" s="13"/>
      <c r="L10" s="13"/>
      <c r="M10" s="13"/>
      <c r="N10"/>
      <c r="O10"/>
      <c r="Q10" s="13"/>
      <c r="R10" s="13"/>
      <c r="S10" s="13"/>
      <c r="T10" s="13"/>
      <c r="U10" s="13"/>
      <c r="V10" s="15"/>
      <c r="W10" s="15"/>
      <c r="X10" s="15"/>
      <c r="Y10" s="15"/>
    </row>
    <row r="11" spans="1:28" x14ac:dyDescent="0.2">
      <c r="A11" s="12"/>
      <c r="B11" s="12" t="s">
        <v>385</v>
      </c>
      <c r="C11" s="12" t="s">
        <v>386</v>
      </c>
      <c r="D11" s="116" t="s">
        <v>389</v>
      </c>
      <c r="E11" s="12" t="s">
        <v>390</v>
      </c>
      <c r="F11" s="12" t="s">
        <v>391</v>
      </c>
      <c r="G11" s="12" t="s">
        <v>392</v>
      </c>
      <c r="H11" s="12" t="s">
        <v>393</v>
      </c>
      <c r="I11" s="12" t="s">
        <v>394</v>
      </c>
      <c r="J11" s="12" t="s">
        <v>395</v>
      </c>
      <c r="K11" s="12" t="s">
        <v>396</v>
      </c>
      <c r="L11" s="12" t="s">
        <v>397</v>
      </c>
      <c r="M11" s="15"/>
      <c r="N11" s="480" t="s">
        <v>398</v>
      </c>
      <c r="O11" s="480" t="s">
        <v>390</v>
      </c>
      <c r="P11" s="483" t="s">
        <v>399</v>
      </c>
      <c r="Q11" s="484"/>
      <c r="R11" s="484"/>
      <c r="S11" s="484"/>
      <c r="T11" s="484"/>
      <c r="U11" s="484"/>
      <c r="V11" s="484"/>
      <c r="W11" s="484"/>
      <c r="X11" s="484"/>
      <c r="Y11" s="485"/>
      <c r="Z11" s="481" t="s">
        <v>400</v>
      </c>
      <c r="AA11" s="482" t="s">
        <v>401</v>
      </c>
      <c r="AB11" s="482" t="s">
        <v>402</v>
      </c>
    </row>
    <row r="12" spans="1:28" x14ac:dyDescent="0.2">
      <c r="A12" s="12"/>
      <c r="B12" s="14" t="str">
        <f>InfoOrg!$B$11</f>
        <v>à l'usage de la FCM</v>
      </c>
      <c r="C12" s="142">
        <f>InfoOrg!$B$9</f>
        <v>0</v>
      </c>
      <c r="D12" s="133">
        <v>1</v>
      </c>
      <c r="E12" s="133" t="s">
        <v>403</v>
      </c>
      <c r="F12" s="134" t="b">
        <f>'Personnes, partenariats et gouv'!C9</f>
        <v>0</v>
      </c>
      <c r="G12" s="135" t="s">
        <v>404</v>
      </c>
      <c r="H12" s="136" t="s">
        <v>405</v>
      </c>
      <c r="I12" s="136" t="s">
        <v>406</v>
      </c>
      <c r="J12" s="136" t="s">
        <v>407</v>
      </c>
      <c r="K12" s="136">
        <v>0</v>
      </c>
      <c r="L12" s="137" t="s">
        <v>408</v>
      </c>
      <c r="N12" s="480"/>
      <c r="O12" s="480"/>
      <c r="P12" s="125" t="s">
        <v>409</v>
      </c>
      <c r="Q12" s="125" t="s">
        <v>407</v>
      </c>
      <c r="R12" s="125" t="s">
        <v>410</v>
      </c>
      <c r="S12" s="125" t="s">
        <v>411</v>
      </c>
      <c r="T12" s="125" t="s">
        <v>412</v>
      </c>
      <c r="U12" s="125" t="s">
        <v>413</v>
      </c>
      <c r="V12" s="125" t="s">
        <v>414</v>
      </c>
      <c r="W12" s="125" t="s">
        <v>415</v>
      </c>
      <c r="X12" s="125" t="s">
        <v>416</v>
      </c>
      <c r="Y12" s="125" t="s">
        <v>417</v>
      </c>
      <c r="Z12" s="481"/>
      <c r="AA12" s="482"/>
      <c r="AB12" s="482"/>
    </row>
    <row r="13" spans="1:28" ht="25.5" x14ac:dyDescent="0.2">
      <c r="A13" s="12"/>
      <c r="B13" s="14" t="str">
        <f>InfoOrg!$B$11</f>
        <v>à l'usage de la FCM</v>
      </c>
      <c r="C13" s="142">
        <f>InfoOrg!$B$9</f>
        <v>0</v>
      </c>
      <c r="D13" s="138">
        <v>1</v>
      </c>
      <c r="E13" s="138" t="s">
        <v>403</v>
      </c>
      <c r="F13" s="14" t="b">
        <f>'Personnes, partenariats et gouv'!C10</f>
        <v>0</v>
      </c>
      <c r="G13" s="14" t="s">
        <v>418</v>
      </c>
      <c r="H13" s="14" t="s">
        <v>405</v>
      </c>
      <c r="I13" s="14" t="s">
        <v>406</v>
      </c>
      <c r="J13" s="14" t="s">
        <v>410</v>
      </c>
      <c r="K13" s="136">
        <v>0</v>
      </c>
      <c r="L13" s="102" t="s">
        <v>419</v>
      </c>
      <c r="N13" s="126">
        <v>1</v>
      </c>
      <c r="O13" s="127" t="s">
        <v>403</v>
      </c>
      <c r="P13" s="120"/>
      <c r="Q13" s="121" cm="1">
        <f t="array" ref="Q13">IFERROR(ROWS(_xlfn._xlws.FILTER(Tool_data[],(Tool_data[Milestone No.]=N13)*(Tool_data[Checkmark summary category]=Q12)*(Tool_data[T/F]=TRUE))),0)</f>
        <v>0</v>
      </c>
      <c r="R13" s="121" cm="1">
        <f t="array" ref="R13">IFERROR(ROWS(_xlfn._xlws.FILTER(Tool_data[],(Tool_data[Milestone No.]=N13)*(Tool_data[Checkmark summary category]=R12)*(Tool_data[T/F]=TRUE))),0)</f>
        <v>0</v>
      </c>
      <c r="S13" s="119"/>
      <c r="T13" s="119"/>
      <c r="U13" s="122"/>
      <c r="V13" s="123"/>
      <c r="W13" s="123"/>
      <c r="X13" s="123"/>
      <c r="Y13" s="123"/>
      <c r="Z13" s="128">
        <f>SUMIFS(Tool_data[Answer weight],Tool_data[Milestone No.],N13,Tool_data[T/F],TRUE)</f>
        <v>0</v>
      </c>
      <c r="AA13" s="129"/>
      <c r="AB13" s="129" t="str">
        <f>IFERROR(IF(FIND("Proceed",'Personnes, partenariats et gouv'!Q9,1),"no errors"),"Errors found")</f>
        <v>Errors found</v>
      </c>
    </row>
    <row r="14" spans="1:28" ht="25.5" x14ac:dyDescent="0.2">
      <c r="A14" s="12"/>
      <c r="B14" s="14" t="str">
        <f>InfoOrg!$B$11</f>
        <v>à l'usage de la FCM</v>
      </c>
      <c r="C14" s="142">
        <f>InfoOrg!$B$9</f>
        <v>0</v>
      </c>
      <c r="D14" s="138">
        <v>1</v>
      </c>
      <c r="E14" s="138" t="s">
        <v>403</v>
      </c>
      <c r="F14" s="14" t="b">
        <f>'Personnes, partenariats et gouv'!G9</f>
        <v>0</v>
      </c>
      <c r="G14" s="14" t="s">
        <v>420</v>
      </c>
      <c r="H14" s="14" t="s">
        <v>421</v>
      </c>
      <c r="I14" s="14" t="s">
        <v>422</v>
      </c>
      <c r="J14" s="14" t="s">
        <v>407</v>
      </c>
      <c r="K14" s="136">
        <v>1</v>
      </c>
      <c r="L14" s="102" t="s">
        <v>423</v>
      </c>
      <c r="N14" s="126">
        <v>2</v>
      </c>
      <c r="O14" s="127" t="s">
        <v>424</v>
      </c>
      <c r="P14" s="121" cm="1">
        <f t="array" ref="P14">IFERROR(ROWS(_xlfn._xlws.FILTER(Tool_data[],(Tool_data[Milestone No.]=N14)*(Tool_data[T/F]=TRUE))),0)</f>
        <v>0</v>
      </c>
      <c r="Q14" s="119"/>
      <c r="R14" s="119"/>
      <c r="S14" s="119"/>
      <c r="T14" s="119"/>
      <c r="U14" s="122"/>
      <c r="V14" s="123"/>
      <c r="W14" s="123"/>
      <c r="X14" s="123"/>
      <c r="Y14" s="123"/>
      <c r="Z14" s="128">
        <f>SUMIFS(Tool_data[Answer weight],Tool_data[Milestone No.],N14,Tool_data[T/F],TRUE)</f>
        <v>0</v>
      </c>
      <c r="AA14" s="129"/>
      <c r="AB14" s="129" t="str">
        <f>IFERROR(IF(FIND("Proceed",'Personnes, partenariats et gouv'!Q24,1),"no errors"),"Errors found")</f>
        <v>Errors found</v>
      </c>
    </row>
    <row r="15" spans="1:28" ht="25.5" x14ac:dyDescent="0.2">
      <c r="A15" s="12"/>
      <c r="B15" s="14" t="str">
        <f>InfoOrg!$B$11</f>
        <v>à l'usage de la FCM</v>
      </c>
      <c r="C15" s="142">
        <f>InfoOrg!$B$9</f>
        <v>0</v>
      </c>
      <c r="D15" s="138">
        <v>1</v>
      </c>
      <c r="E15" s="138" t="s">
        <v>403</v>
      </c>
      <c r="F15" s="14" t="b">
        <f>'Personnes, partenariats et gouv'!G10</f>
        <v>0</v>
      </c>
      <c r="G15" s="14" t="s">
        <v>425</v>
      </c>
      <c r="H15" s="14" t="s">
        <v>421</v>
      </c>
      <c r="I15" s="14" t="s">
        <v>422</v>
      </c>
      <c r="J15" s="14" t="s">
        <v>410</v>
      </c>
      <c r="K15" s="136">
        <v>1</v>
      </c>
      <c r="L15" s="102" t="s">
        <v>426</v>
      </c>
      <c r="N15" s="126">
        <v>3</v>
      </c>
      <c r="O15" s="127" t="s">
        <v>427</v>
      </c>
      <c r="P15" s="120"/>
      <c r="Q15" s="119"/>
      <c r="R15" s="119"/>
      <c r="S15" s="121" cm="1">
        <f t="array" ref="S15">IFERROR(ROWS(_xlfn._xlws.FILTER(Tool_data[],(Tool_data[Milestone No.]=N15)*(Tool_data[Checkmark summary category]=S12)*(Tool_data[T/F]=TRUE))),0)</f>
        <v>0</v>
      </c>
      <c r="T15" s="121" cm="1">
        <f t="array" ref="T15">IFERROR(ROWS(_xlfn._xlws.FILTER(Tool_data[],(Tool_data[Milestone No.]=N15)*(Tool_data[Checkmark summary category]=T12)*(Tool_data[T/F]=TRUE))),0)</f>
        <v>0</v>
      </c>
      <c r="U15" s="122"/>
      <c r="V15" s="123"/>
      <c r="W15" s="123"/>
      <c r="X15" s="123"/>
      <c r="Y15" s="123"/>
      <c r="Z15" s="128">
        <f>SUMIFS(Tool_data[Answer weight],Tool_data[Milestone No.],N15,Tool_data[T/F],TRUE)</f>
        <v>0</v>
      </c>
      <c r="AA15" s="129"/>
      <c r="AB15" s="129" t="str">
        <f>IFERROR(IF(FIND("Proceed",'Personnes, partenariats et gouv'!Q34,1),"no errors"),"Errors found")</f>
        <v>Errors found</v>
      </c>
    </row>
    <row r="16" spans="1:28" ht="25.5" x14ac:dyDescent="0.2">
      <c r="A16" s="12"/>
      <c r="B16" s="14" t="str">
        <f>InfoOrg!$B$11</f>
        <v>à l'usage de la FCM</v>
      </c>
      <c r="C16" s="142">
        <f>InfoOrg!$B$9</f>
        <v>0</v>
      </c>
      <c r="D16" s="138">
        <v>1</v>
      </c>
      <c r="E16" s="138" t="s">
        <v>403</v>
      </c>
      <c r="F16" s="14" t="b">
        <f>'Personnes, partenariats et gouv'!G17</f>
        <v>0</v>
      </c>
      <c r="G16" s="14" t="s">
        <v>428</v>
      </c>
      <c r="H16" s="14" t="s">
        <v>421</v>
      </c>
      <c r="I16" s="14" t="s">
        <v>429</v>
      </c>
      <c r="J16" s="14" t="s">
        <v>407</v>
      </c>
      <c r="K16" s="136">
        <v>1</v>
      </c>
      <c r="L16" s="102" t="s">
        <v>430</v>
      </c>
      <c r="N16" s="126">
        <v>4</v>
      </c>
      <c r="O16" s="127" t="s">
        <v>431</v>
      </c>
      <c r="P16" s="120"/>
      <c r="Q16" s="119"/>
      <c r="R16" s="119"/>
      <c r="S16" s="119"/>
      <c r="T16" s="122"/>
      <c r="U16" s="121" cm="1">
        <f t="array" ref="U16">IFERROR(ROWS(_xlfn._xlws.FILTER(Tool_data[],(Tool_data[Milestone No.]=N16)*(Tool_data[Checkmark summary category]=U12)*(Tool_data[T/F]=TRUE))),0)</f>
        <v>0</v>
      </c>
      <c r="V16" s="121" cm="1">
        <f t="array" ref="V16">IFERROR(ROWS(_xlfn._xlws.FILTER(Tool_data[],(Tool_data[Milestone No.]=N16)*(Tool_data[Checkmark summary category]=V12)*(Tool_data[T/F]=TRUE))),0)</f>
        <v>0</v>
      </c>
      <c r="W16" s="121"/>
      <c r="X16" s="121"/>
      <c r="Y16" s="121"/>
      <c r="Z16" s="128">
        <f>SUMIFS(Tool_data[Answer weight],Tool_data[Milestone No.],N16,Tool_data[T/F],TRUE)</f>
        <v>0</v>
      </c>
      <c r="AA16" s="129"/>
      <c r="AB16" s="129" t="str">
        <f>IFERROR(IF(FIND("Proceed",'Personnes, partenariats et gouv'!Q47,1),"no errors"),"Errors found")</f>
        <v>Errors found</v>
      </c>
    </row>
    <row r="17" spans="1:28" ht="15.75" x14ac:dyDescent="0.2">
      <c r="A17" s="12"/>
      <c r="B17" s="14" t="str">
        <f>InfoOrg!$B$11</f>
        <v>à l'usage de la FCM</v>
      </c>
      <c r="C17" s="142">
        <f>InfoOrg!$B$9</f>
        <v>0</v>
      </c>
      <c r="D17" s="138">
        <v>1</v>
      </c>
      <c r="E17" s="138" t="s">
        <v>403</v>
      </c>
      <c r="F17" s="14" t="b">
        <f>'Personnes, partenariats et gouv'!K9</f>
        <v>0</v>
      </c>
      <c r="G17" s="14" t="s">
        <v>432</v>
      </c>
      <c r="H17" s="14" t="s">
        <v>433</v>
      </c>
      <c r="I17" s="14" t="s">
        <v>422</v>
      </c>
      <c r="J17" s="14" t="s">
        <v>407</v>
      </c>
      <c r="K17" s="136">
        <v>1</v>
      </c>
      <c r="L17" s="102" t="s">
        <v>434</v>
      </c>
      <c r="N17" s="126">
        <v>5</v>
      </c>
      <c r="O17" s="127" t="s">
        <v>435</v>
      </c>
      <c r="P17" s="120"/>
      <c r="Q17" s="119"/>
      <c r="R17" s="124"/>
      <c r="S17" s="119"/>
      <c r="T17" s="122"/>
      <c r="U17" s="122"/>
      <c r="V17" s="123"/>
      <c r="W17" s="123" cm="1">
        <f t="array" ref="W17">IFERROR(ROWS(_xlfn._xlws.FILTER(Tool_data[],(Tool_data[Milestone No.]=N17)*(Tool_data[Checkmark summary category]=W12)*(Tool_data[T/F]=TRUE))),0)</f>
        <v>0</v>
      </c>
      <c r="X17" s="123" cm="1">
        <f t="array" ref="X17">IFERROR(ROWS(_xlfn._xlws.FILTER(Tool_data[],(Tool_data[Milestone No.]=N17)*(Tool_data[Checkmark summary category]=X12)*(Tool_data[T/F]=TRUE))),0)</f>
        <v>0</v>
      </c>
      <c r="Y17" s="123" cm="1">
        <f t="array" ref="Y17">IFERROR(ROWS(_xlfn._xlws.FILTER(Tool_data[],(Tool_data[Milestone No.]=N17)*(Tool_data[Checkmark summary category]=Y12)*(Tool_data[T/F]=TRUE))),0)</f>
        <v>0</v>
      </c>
      <c r="Z17" s="129">
        <f>SUMIFS(Tool_data[Answer weight],Tool_data[Milestone No.],N17,Tool_data[T/F],TRUE)</f>
        <v>0</v>
      </c>
      <c r="AA17" s="128" t="b">
        <f>IF((SUMIFS(Tool_data[Answer weight],Tool_data[Milestone No.],N17,Tool_data[T/F],TRUE,Tool_data[Form category],"Service Areas")&gt;=2)*(SUMIFS(Tool_data[Answer weight],Tool_data[Milestone No.],N17,Tool_data[T/F],TRUE,Tool_data[Form category],"Climate Hazards")&gt;=2),TRUE,FALSE)</f>
        <v>0</v>
      </c>
      <c r="AB17" s="129" t="str">
        <f>IFERROR(IF(FIND("Proceed",'Planification risques et adapta'!K8,1),"no errors"),"Errors found")</f>
        <v>Errors found</v>
      </c>
    </row>
    <row r="18" spans="1:28" ht="15.75" x14ac:dyDescent="0.2">
      <c r="A18" s="12"/>
      <c r="B18" s="14" t="str">
        <f>InfoOrg!$B$11</f>
        <v>à l'usage de la FCM</v>
      </c>
      <c r="C18" s="142">
        <f>InfoOrg!$B$9</f>
        <v>0</v>
      </c>
      <c r="D18" s="138">
        <v>1</v>
      </c>
      <c r="E18" s="138" t="s">
        <v>403</v>
      </c>
      <c r="F18" s="14" t="b">
        <f>'Personnes, partenariats et gouv'!K10</f>
        <v>0</v>
      </c>
      <c r="G18" s="14" t="s">
        <v>436</v>
      </c>
      <c r="H18" s="14" t="s">
        <v>433</v>
      </c>
      <c r="I18" s="14" t="s">
        <v>422</v>
      </c>
      <c r="J18" s="14" t="s">
        <v>410</v>
      </c>
      <c r="K18" s="136">
        <v>1</v>
      </c>
      <c r="L18" s="102" t="s">
        <v>437</v>
      </c>
      <c r="M18" s="14"/>
      <c r="N18" s="126">
        <v>6</v>
      </c>
      <c r="O18" s="127" t="s">
        <v>438</v>
      </c>
      <c r="P18" s="120"/>
      <c r="Q18" s="119"/>
      <c r="R18" s="124"/>
      <c r="S18" s="119"/>
      <c r="T18" s="122"/>
      <c r="U18" s="122"/>
      <c r="V18" s="123"/>
      <c r="W18" s="123" cm="1">
        <f t="array" ref="W18">IFERROR(ROWS(_xlfn._xlws.FILTER(Tool_data[],(Tool_data[Milestone No.]=N18)*(Tool_data[Checkmark summary category]=W12)*(Tool_data[T/F]=TRUE))),0)</f>
        <v>0</v>
      </c>
      <c r="X18" s="123" cm="1">
        <f t="array" ref="X18">IFERROR(ROWS(_xlfn._xlws.FILTER(Tool_data[],(Tool_data[Milestone No.]=N18)*(Tool_data[Checkmark summary category]=X12)*(Tool_data[T/F]=TRUE))),0)</f>
        <v>0</v>
      </c>
      <c r="Y18" s="123" cm="1">
        <f t="array" ref="Y18">IFERROR(ROWS(_xlfn._xlws.FILTER(Tool_data[],(Tool_data[Milestone No.]=N18)*(Tool_data[Checkmark summary category]=Y12)*(Tool_data[T/F]=TRUE))),0)</f>
        <v>0</v>
      </c>
      <c r="Z18" s="129">
        <f>SUMIFS(Tool_data[Answer weight],Tool_data[Milestone No.],N18,Tool_data[T/F],TRUE)</f>
        <v>0</v>
      </c>
      <c r="AA18" s="128" t="b">
        <f>IF((SUMIFS(Tool_data[Answer weight],Tool_data[Milestone No.],N18,Tool_data[T/F],TRUE,Tool_data[Form category],"Service Areas")&gt;=2)*(SUMIFS(Tool_data[Answer weight],Tool_data[Milestone No.],N18,Tool_data[T/F],TRUE,Tool_data[Form category],"Climate Hazards")&gt;=2),TRUE,FALSE)</f>
        <v>0</v>
      </c>
      <c r="AB18" s="129" t="str">
        <f>IFERROR(IF(FIND("Proceed",'Planification risques et adapta'!K16,1),"no errors"),"Errors found")</f>
        <v>Errors found</v>
      </c>
    </row>
    <row r="19" spans="1:28" ht="25.5" x14ac:dyDescent="0.2">
      <c r="A19" s="12"/>
      <c r="B19" s="14" t="str">
        <f>InfoOrg!$B$11</f>
        <v>à l'usage de la FCM</v>
      </c>
      <c r="C19" s="142">
        <f>InfoOrg!$B$9</f>
        <v>0</v>
      </c>
      <c r="D19" s="138">
        <v>1</v>
      </c>
      <c r="E19" s="138" t="s">
        <v>403</v>
      </c>
      <c r="F19" s="14" t="b">
        <f>'Personnes, partenariats et gouv'!K11</f>
        <v>0</v>
      </c>
      <c r="G19" s="14" t="s">
        <v>439</v>
      </c>
      <c r="H19" s="14" t="s">
        <v>433</v>
      </c>
      <c r="I19" s="14" t="s">
        <v>422</v>
      </c>
      <c r="J19" s="14" t="s">
        <v>410</v>
      </c>
      <c r="K19" s="136">
        <v>1</v>
      </c>
      <c r="L19" s="102" t="s">
        <v>440</v>
      </c>
      <c r="N19" s="126">
        <v>7</v>
      </c>
      <c r="O19" s="127" t="s">
        <v>441</v>
      </c>
      <c r="P19" s="120"/>
      <c r="Q19" s="119"/>
      <c r="R19" s="124"/>
      <c r="S19" s="119"/>
      <c r="T19" s="122"/>
      <c r="U19" s="122"/>
      <c r="V19" s="123"/>
      <c r="W19" s="123" cm="1">
        <f t="array" ref="W19">IFERROR(ROWS(_xlfn._xlws.FILTER(Tool_data[],(Tool_data[Milestone No.]=N19)*(Tool_data[Checkmark summary category]=W12)*(Tool_data[T/F]=TRUE))),0)</f>
        <v>0</v>
      </c>
      <c r="X19" s="123" cm="1">
        <f t="array" ref="X19">IFERROR(ROWS(_xlfn._xlws.FILTER(Tool_data[],(Tool_data[Milestone No.]=N19)*(Tool_data[Checkmark summary category]=X12)*(Tool_data[T/F]=TRUE))),0)</f>
        <v>0</v>
      </c>
      <c r="Y19" s="123" cm="1">
        <f t="array" ref="Y19">IFERROR(ROWS(_xlfn._xlws.FILTER(Tool_data[],(Tool_data[Milestone No.]=N19)*(Tool_data[Checkmark summary category]=Y12)*(Tool_data[T/F]=TRUE))),0)</f>
        <v>0</v>
      </c>
      <c r="Z19" s="129">
        <f>SUMIFS(Tool_data[Answer weight],Tool_data[Milestone No.],N19,Tool_data[T/F],TRUE)</f>
        <v>0</v>
      </c>
      <c r="AA19" s="128" t="b">
        <f>IF((SUMIFS(Tool_data[Answer weight],Tool_data[Milestone No.],N19,Tool_data[T/F],TRUE,Tool_data[Form category],"Service Areas")&gt;=2)*(SUMIFS(Tool_data[Answer weight],Tool_data[Milestone No.],N19,Tool_data[T/F],TRUE,Tool_data[Form category],"Climate Hazards")&gt;=2),TRUE,FALSE)</f>
        <v>0</v>
      </c>
      <c r="AB19" s="129" t="str">
        <f>IFERROR(IF(FIND("Proceed",'Planification risques et adapta'!K24,1),"no errors"),"Errors found")</f>
        <v>Errors found</v>
      </c>
    </row>
    <row r="20" spans="1:28" ht="25.5" x14ac:dyDescent="0.2">
      <c r="A20" s="12"/>
      <c r="B20" s="14" t="str">
        <f>InfoOrg!$B$11</f>
        <v>à l'usage de la FCM</v>
      </c>
      <c r="C20" s="142">
        <f>InfoOrg!$B$9</f>
        <v>0</v>
      </c>
      <c r="D20" s="138">
        <v>1</v>
      </c>
      <c r="E20" s="138" t="s">
        <v>403</v>
      </c>
      <c r="F20" s="14" t="b">
        <f>'Personnes, partenariats et gouv'!K12</f>
        <v>0</v>
      </c>
      <c r="G20" s="14" t="s">
        <v>442</v>
      </c>
      <c r="H20" s="14" t="s">
        <v>433</v>
      </c>
      <c r="I20" s="14" t="s">
        <v>422</v>
      </c>
      <c r="J20" s="14" t="s">
        <v>410</v>
      </c>
      <c r="K20" s="136">
        <v>1</v>
      </c>
      <c r="L20" s="102" t="s">
        <v>443</v>
      </c>
      <c r="N20" s="126">
        <v>8</v>
      </c>
      <c r="O20" s="127" t="s">
        <v>444</v>
      </c>
      <c r="P20" s="120"/>
      <c r="Q20" s="119"/>
      <c r="R20" s="124"/>
      <c r="S20" s="119"/>
      <c r="T20" s="122"/>
      <c r="U20" s="122"/>
      <c r="V20" s="123"/>
      <c r="W20" s="123" cm="1">
        <f t="array" ref="W20">IFERROR(ROWS(_xlfn._xlws.FILTER(Tool_data[],(Tool_data[Milestone No.]=N20)*(Tool_data[Checkmark summary category]=W12)*(Tool_data[T/F]=TRUE))),0)</f>
        <v>0</v>
      </c>
      <c r="X20" s="123" cm="1">
        <f t="array" ref="X20">IFERROR(ROWS(_xlfn._xlws.FILTER(Tool_data[],(Tool_data[Milestone No.]=N20)*(Tool_data[Checkmark summary category]=X12)*(Tool_data[T/F]=TRUE))),0)</f>
        <v>0</v>
      </c>
      <c r="Y20" s="123" cm="1">
        <f t="array" ref="Y20">IFERROR(ROWS(_xlfn._xlws.FILTER(Tool_data[],(Tool_data[Milestone No.]=N20)*(Tool_data[Checkmark summary category]=Y12)*(Tool_data[T/F]=TRUE))),0)</f>
        <v>0</v>
      </c>
      <c r="Z20" s="129">
        <f>SUMIFS(Tool_data[Answer weight],Tool_data[Milestone No.],N20,Tool_data[T/F],TRUE)</f>
        <v>0</v>
      </c>
      <c r="AA20" s="128" t="b">
        <f>IF((SUMIFS(Tool_data[Answer weight],Tool_data[Milestone No.],N20,Tool_data[T/F],TRUE,Tool_data[Form category],"Service Areas")&gt;=2)*(SUMIFS(Tool_data[Answer weight],Tool_data[Milestone No.],N20,Tool_data[T/F],TRUE,Tool_data[Form category],"Climate Hazards")&gt;=2),TRUE,FALSE)</f>
        <v>0</v>
      </c>
      <c r="AB20" s="129" t="str">
        <f>IFERROR(IF(FIND("Proceed",'Planification risques et adapta'!K32,1),"no errors"),"Errors found")</f>
        <v>Errors found</v>
      </c>
    </row>
    <row r="21" spans="1:28" ht="25.5" x14ac:dyDescent="0.2">
      <c r="A21" s="12"/>
      <c r="B21" s="14" t="str">
        <f>InfoOrg!$B$11</f>
        <v>à l'usage de la FCM</v>
      </c>
      <c r="C21" s="142">
        <f>InfoOrg!$B$9</f>
        <v>0</v>
      </c>
      <c r="D21" s="138">
        <v>1</v>
      </c>
      <c r="E21" s="138" t="s">
        <v>403</v>
      </c>
      <c r="F21" s="14" t="b">
        <f>'Personnes, partenariats et gouv'!K17</f>
        <v>0</v>
      </c>
      <c r="G21" s="14" t="s">
        <v>445</v>
      </c>
      <c r="H21" s="14" t="s">
        <v>433</v>
      </c>
      <c r="I21" s="14" t="s">
        <v>429</v>
      </c>
      <c r="J21" s="14" t="s">
        <v>407</v>
      </c>
      <c r="K21" s="136">
        <v>1</v>
      </c>
      <c r="L21" s="102" t="s">
        <v>446</v>
      </c>
      <c r="N21" s="126">
        <v>9</v>
      </c>
      <c r="O21" s="127" t="s">
        <v>447</v>
      </c>
      <c r="P21" s="121" cm="1">
        <f t="array" ref="P21">IFERROR(ROWS(_xlfn._xlws.FILTER(Tool_data[],(Tool_data[Milestone No.]=N21)*(Tool_data[T/F]=TRUE))),0)</f>
        <v>0</v>
      </c>
      <c r="Q21" s="119"/>
      <c r="R21" s="119"/>
      <c r="S21" s="119"/>
      <c r="T21" s="122"/>
      <c r="U21" s="122"/>
      <c r="V21" s="123"/>
      <c r="W21" s="123"/>
      <c r="X21" s="123"/>
      <c r="Y21" s="123"/>
      <c r="Z21" s="129">
        <f>SUMIFS(Tool_data[Answer weight],Tool_data[Milestone No.],N21,Tool_data[T/F],TRUE)</f>
        <v>0</v>
      </c>
      <c r="AA21" s="129"/>
      <c r="AB21" s="129" t="str">
        <f>IFERROR(IF(FIND("Proceed",'Mise en oeuvre et intégration'!Q9,1),"no errors"),"Errors found")</f>
        <v>Errors found</v>
      </c>
    </row>
    <row r="22" spans="1:28" ht="38.25" x14ac:dyDescent="0.2">
      <c r="A22" s="12"/>
      <c r="B22" s="14" t="str">
        <f>InfoOrg!$B$11</f>
        <v>à l'usage de la FCM</v>
      </c>
      <c r="C22" s="142">
        <f>InfoOrg!$B$9</f>
        <v>0</v>
      </c>
      <c r="D22" s="138">
        <v>1</v>
      </c>
      <c r="E22" s="138" t="s">
        <v>403</v>
      </c>
      <c r="F22" s="14" t="b">
        <f>'Personnes, partenariats et gouv'!K18</f>
        <v>0</v>
      </c>
      <c r="G22" s="14" t="s">
        <v>448</v>
      </c>
      <c r="H22" s="14" t="s">
        <v>433</v>
      </c>
      <c r="I22" s="14" t="s">
        <v>429</v>
      </c>
      <c r="J22" s="14" t="s">
        <v>407</v>
      </c>
      <c r="K22" s="136">
        <v>1</v>
      </c>
      <c r="L22" s="102" t="s">
        <v>449</v>
      </c>
      <c r="N22" s="126">
        <v>10</v>
      </c>
      <c r="O22" s="127" t="s">
        <v>450</v>
      </c>
      <c r="P22" s="121" cm="1">
        <f t="array" ref="P22">IFERROR(ROWS(_xlfn._xlws.FILTER(Tool_data[],(Tool_data[Milestone No.]=N22)*(Tool_data[T/F]=TRUE))),0)</f>
        <v>0</v>
      </c>
      <c r="Q22" s="119"/>
      <c r="R22" s="119"/>
      <c r="S22" s="119"/>
      <c r="T22" s="122"/>
      <c r="U22" s="122"/>
      <c r="V22" s="123"/>
      <c r="W22" s="123"/>
      <c r="X22" s="123"/>
      <c r="Y22" s="123"/>
      <c r="Z22" s="129">
        <f>SUMIFS(Tool_data[Answer weight],Tool_data[Milestone No.],N22,Tool_data[T/F],TRUE)</f>
        <v>0</v>
      </c>
      <c r="AA22" s="129"/>
      <c r="AB22" s="129" t="str">
        <f>IFERROR(IF(FIND("Proceed",'Mise en oeuvre et intégration'!Q18,1),"no errors"),"Errors found")</f>
        <v>Errors found</v>
      </c>
    </row>
    <row r="23" spans="1:28" ht="15.75" x14ac:dyDescent="0.2">
      <c r="A23" s="12"/>
      <c r="B23" s="14" t="str">
        <f>InfoOrg!$B$11</f>
        <v>à l'usage de la FCM</v>
      </c>
      <c r="C23" s="142">
        <f>InfoOrg!$B$9</f>
        <v>0</v>
      </c>
      <c r="D23" s="138">
        <v>1</v>
      </c>
      <c r="E23" s="138" t="s">
        <v>403</v>
      </c>
      <c r="F23" s="14" t="b">
        <f>'Personnes, partenariats et gouv'!O9</f>
        <v>0</v>
      </c>
      <c r="G23" s="14" t="s">
        <v>451</v>
      </c>
      <c r="H23" s="14" t="s">
        <v>452</v>
      </c>
      <c r="I23" s="14" t="s">
        <v>422</v>
      </c>
      <c r="J23" s="14" t="s">
        <v>407</v>
      </c>
      <c r="K23" s="136">
        <v>1</v>
      </c>
      <c r="L23" s="102" t="s">
        <v>453</v>
      </c>
      <c r="N23" s="126">
        <v>11</v>
      </c>
      <c r="O23" s="127" t="s">
        <v>454</v>
      </c>
      <c r="P23" s="121" cm="1">
        <f t="array" ref="P23">IFERROR(ROWS(_xlfn._xlws.FILTER(Tool_data[],(Tool_data[Milestone No.]=N23)*(Tool_data[T/F]=TRUE))),0)</f>
        <v>0</v>
      </c>
      <c r="Q23" s="119"/>
      <c r="R23" s="119"/>
      <c r="S23" s="119"/>
      <c r="T23" s="122"/>
      <c r="U23" s="122"/>
      <c r="V23" s="123"/>
      <c r="W23" s="123"/>
      <c r="X23" s="123"/>
      <c r="Y23" s="123"/>
      <c r="Z23" s="129">
        <f>SUMIFS(Tool_data[Answer weight],Tool_data[Milestone No.],N23,Tool_data[T/F],TRUE)</f>
        <v>0</v>
      </c>
      <c r="AA23" s="129"/>
      <c r="AB23" s="129" t="str">
        <f>IFERROR(IF(FIND("Proceed",'Mise en oeuvre et intégration'!Q28,1),"no errors"),"Errors found")</f>
        <v>Errors found</v>
      </c>
    </row>
    <row r="24" spans="1:28" x14ac:dyDescent="0.2">
      <c r="A24" s="12"/>
      <c r="B24" s="14" t="str">
        <f>InfoOrg!$B$11</f>
        <v>à l'usage de la FCM</v>
      </c>
      <c r="C24" s="142">
        <f>InfoOrg!$B$9</f>
        <v>0</v>
      </c>
      <c r="D24" s="138">
        <v>1</v>
      </c>
      <c r="E24" s="138" t="s">
        <v>403</v>
      </c>
      <c r="F24" s="14" t="b">
        <f>'Personnes, partenariats et gouv'!O10</f>
        <v>0</v>
      </c>
      <c r="G24" s="14" t="s">
        <v>455</v>
      </c>
      <c r="H24" s="14" t="s">
        <v>452</v>
      </c>
      <c r="I24" s="14" t="s">
        <v>422</v>
      </c>
      <c r="J24" s="14" t="s">
        <v>410</v>
      </c>
      <c r="K24" s="136">
        <v>1</v>
      </c>
      <c r="L24" s="102" t="s">
        <v>456</v>
      </c>
    </row>
    <row r="25" spans="1:28" x14ac:dyDescent="0.2">
      <c r="A25" s="12"/>
      <c r="B25" s="14" t="str">
        <f>InfoOrg!$B$11</f>
        <v>à l'usage de la FCM</v>
      </c>
      <c r="C25" s="142">
        <f>InfoOrg!$B$9</f>
        <v>0</v>
      </c>
      <c r="D25" s="138">
        <v>1</v>
      </c>
      <c r="E25" s="138" t="s">
        <v>403</v>
      </c>
      <c r="F25" s="14" t="b">
        <f>'Personnes, partenariats et gouv'!O11</f>
        <v>0</v>
      </c>
      <c r="G25" s="14" t="s">
        <v>457</v>
      </c>
      <c r="H25" s="14" t="s">
        <v>452</v>
      </c>
      <c r="I25" s="14" t="s">
        <v>422</v>
      </c>
      <c r="J25" s="14" t="s">
        <v>410</v>
      </c>
      <c r="K25" s="136">
        <v>1</v>
      </c>
      <c r="L25" s="102" t="s">
        <v>458</v>
      </c>
      <c r="O25" s="76" t="str">
        <f>IF(AA17*AA18*AA19*AA20,"DOES","DOES NOT")</f>
        <v>DOES NOT</v>
      </c>
      <c r="P25" s="7" t="s">
        <v>459</v>
      </c>
      <c r="R25" s="7"/>
      <c r="T25" s="14"/>
      <c r="U25" s="14"/>
      <c r="V25" s="9"/>
      <c r="W25" s="9"/>
      <c r="X25" s="9"/>
      <c r="Y25" s="9"/>
      <c r="Z25" s="14"/>
    </row>
    <row r="26" spans="1:28" x14ac:dyDescent="0.2">
      <c r="A26" s="12"/>
      <c r="B26" s="14" t="str">
        <f>InfoOrg!$B$11</f>
        <v>à l'usage de la FCM</v>
      </c>
      <c r="C26" s="142">
        <f>InfoOrg!$B$9</f>
        <v>0</v>
      </c>
      <c r="D26" s="138">
        <v>1</v>
      </c>
      <c r="E26" s="138" t="s">
        <v>403</v>
      </c>
      <c r="F26" s="14" t="b">
        <f>'Personnes, partenariats et gouv'!O12</f>
        <v>0</v>
      </c>
      <c r="G26" s="14" t="s">
        <v>460</v>
      </c>
      <c r="H26" s="14" t="s">
        <v>452</v>
      </c>
      <c r="I26" s="14" t="s">
        <v>422</v>
      </c>
      <c r="J26" s="14" t="s">
        <v>410</v>
      </c>
      <c r="K26" s="136">
        <v>1</v>
      </c>
      <c r="L26" s="102" t="s">
        <v>461</v>
      </c>
    </row>
    <row r="27" spans="1:28" x14ac:dyDescent="0.2">
      <c r="A27" s="12"/>
      <c r="B27" s="14" t="str">
        <f>InfoOrg!$B$11</f>
        <v>à l'usage de la FCM</v>
      </c>
      <c r="C27" s="142">
        <f>InfoOrg!$B$9</f>
        <v>0</v>
      </c>
      <c r="D27" s="138">
        <v>1</v>
      </c>
      <c r="E27" s="138" t="s">
        <v>403</v>
      </c>
      <c r="F27" s="14" t="b">
        <f>'Personnes, partenariats et gouv'!O17</f>
        <v>0</v>
      </c>
      <c r="G27" s="14" t="s">
        <v>462</v>
      </c>
      <c r="H27" s="14" t="s">
        <v>452</v>
      </c>
      <c r="I27" s="14" t="s">
        <v>429</v>
      </c>
      <c r="J27" s="14" t="s">
        <v>407</v>
      </c>
      <c r="K27" s="136">
        <v>1</v>
      </c>
      <c r="L27" s="102" t="s">
        <v>463</v>
      </c>
      <c r="R27" s="7"/>
      <c r="T27" s="14"/>
      <c r="U27" s="14"/>
      <c r="V27" s="9"/>
      <c r="W27" s="9"/>
      <c r="X27" s="9"/>
      <c r="Y27" s="9"/>
      <c r="Z27" s="14"/>
    </row>
    <row r="28" spans="1:28" x14ac:dyDescent="0.2">
      <c r="A28" s="12"/>
      <c r="B28" s="14" t="str">
        <f>InfoOrg!$B$11</f>
        <v>à l'usage de la FCM</v>
      </c>
      <c r="C28" s="142">
        <f>InfoOrg!$B$9</f>
        <v>0</v>
      </c>
      <c r="D28" s="138">
        <v>1</v>
      </c>
      <c r="E28" s="138" t="s">
        <v>403</v>
      </c>
      <c r="F28" s="14" t="b">
        <f>'Personnes, partenariats et gouv'!O18</f>
        <v>0</v>
      </c>
      <c r="G28" s="14" t="s">
        <v>464</v>
      </c>
      <c r="H28" s="14" t="s">
        <v>452</v>
      </c>
      <c r="I28" s="14" t="s">
        <v>429</v>
      </c>
      <c r="J28" s="14" t="s">
        <v>407</v>
      </c>
      <c r="K28" s="136">
        <v>1</v>
      </c>
      <c r="L28" s="102" t="s">
        <v>465</v>
      </c>
    </row>
    <row r="29" spans="1:28" x14ac:dyDescent="0.2">
      <c r="A29" s="12"/>
      <c r="B29" s="14" t="str">
        <f>InfoOrg!$B$11</f>
        <v>à l'usage de la FCM</v>
      </c>
      <c r="C29" s="142">
        <f>InfoOrg!$B$9</f>
        <v>0</v>
      </c>
      <c r="D29" s="138">
        <v>2</v>
      </c>
      <c r="E29" s="138" t="s">
        <v>424</v>
      </c>
      <c r="F29" s="139" t="b">
        <f>'Personnes, partenariats et gouv'!C23</f>
        <v>0</v>
      </c>
      <c r="G29" s="140" t="s">
        <v>466</v>
      </c>
      <c r="H29" s="14" t="s">
        <v>405</v>
      </c>
      <c r="I29" s="14"/>
      <c r="J29" s="14"/>
      <c r="K29" s="136">
        <v>0</v>
      </c>
      <c r="L29" s="102" t="s">
        <v>467</v>
      </c>
      <c r="R29" s="7"/>
      <c r="T29" s="14"/>
      <c r="U29" s="14"/>
      <c r="V29" s="9"/>
      <c r="W29" s="9"/>
      <c r="X29" s="9"/>
      <c r="Y29" s="9"/>
      <c r="Z29" s="14"/>
    </row>
    <row r="30" spans="1:28" ht="16.5" x14ac:dyDescent="0.3">
      <c r="A30" s="12"/>
      <c r="B30" s="14" t="str">
        <f>InfoOrg!$B$11</f>
        <v>à l'usage de la FCM</v>
      </c>
      <c r="C30" s="142">
        <f>InfoOrg!$B$9</f>
        <v>0</v>
      </c>
      <c r="D30" s="138">
        <v>2</v>
      </c>
      <c r="E30" s="138" t="s">
        <v>424</v>
      </c>
      <c r="F30" s="14" t="b">
        <f>'Personnes, partenariats et gouv'!G23</f>
        <v>0</v>
      </c>
      <c r="G30" s="14" t="s">
        <v>468</v>
      </c>
      <c r="H30" s="14" t="s">
        <v>421</v>
      </c>
      <c r="I30" s="117"/>
      <c r="J30" s="14"/>
      <c r="K30" s="136">
        <v>1</v>
      </c>
      <c r="L30" s="102" t="s">
        <v>469</v>
      </c>
    </row>
    <row r="31" spans="1:28" x14ac:dyDescent="0.2">
      <c r="A31" s="12"/>
      <c r="B31" s="14" t="str">
        <f>InfoOrg!$B$11</f>
        <v>à l'usage de la FCM</v>
      </c>
      <c r="C31" s="142">
        <f>InfoOrg!$B$9</f>
        <v>0</v>
      </c>
      <c r="D31" s="138">
        <v>2</v>
      </c>
      <c r="E31" s="138" t="s">
        <v>424</v>
      </c>
      <c r="F31" s="14" t="b">
        <f>'Personnes, partenariats et gouv'!G24</f>
        <v>0</v>
      </c>
      <c r="G31" s="14" t="s">
        <v>470</v>
      </c>
      <c r="H31" s="14" t="s">
        <v>421</v>
      </c>
      <c r="I31" s="14"/>
      <c r="J31" s="14"/>
      <c r="K31" s="136">
        <v>1</v>
      </c>
      <c r="L31" s="102" t="s">
        <v>471</v>
      </c>
      <c r="T31" s="14"/>
      <c r="U31" s="14"/>
      <c r="V31" s="9"/>
      <c r="W31" s="9"/>
      <c r="X31" s="9"/>
      <c r="Y31" s="9"/>
      <c r="Z31" s="14"/>
    </row>
    <row r="32" spans="1:28" x14ac:dyDescent="0.2">
      <c r="A32" s="12"/>
      <c r="B32" s="14" t="str">
        <f>InfoOrg!$B$11</f>
        <v>à l'usage de la FCM</v>
      </c>
      <c r="C32" s="142">
        <f>InfoOrg!$B$9</f>
        <v>0</v>
      </c>
      <c r="D32" s="138">
        <v>2</v>
      </c>
      <c r="E32" s="138" t="s">
        <v>424</v>
      </c>
      <c r="F32" s="14" t="b">
        <f>'Personnes, partenariats et gouv'!K23</f>
        <v>0</v>
      </c>
      <c r="G32" s="14" t="s">
        <v>472</v>
      </c>
      <c r="H32" s="14" t="s">
        <v>433</v>
      </c>
      <c r="I32" s="14"/>
      <c r="J32" s="14"/>
      <c r="K32" s="136">
        <v>1</v>
      </c>
      <c r="L32" s="102" t="s">
        <v>473</v>
      </c>
    </row>
    <row r="33" spans="1:26" x14ac:dyDescent="0.2">
      <c r="A33" s="12"/>
      <c r="B33" s="14" t="str">
        <f>InfoOrg!$B$11</f>
        <v>à l'usage de la FCM</v>
      </c>
      <c r="C33" s="142">
        <f>InfoOrg!$B$9</f>
        <v>0</v>
      </c>
      <c r="D33" s="138">
        <v>2</v>
      </c>
      <c r="E33" s="138" t="s">
        <v>424</v>
      </c>
      <c r="F33" s="14" t="b">
        <f>'Personnes, partenariats et gouv'!K24</f>
        <v>0</v>
      </c>
      <c r="G33" s="14" t="s">
        <v>474</v>
      </c>
      <c r="H33" s="14" t="s">
        <v>433</v>
      </c>
      <c r="I33" s="14"/>
      <c r="J33" s="14"/>
      <c r="K33" s="136">
        <v>1</v>
      </c>
      <c r="L33" s="102" t="s">
        <v>475</v>
      </c>
      <c r="R33" s="13"/>
      <c r="T33" s="14"/>
      <c r="U33" s="14"/>
      <c r="V33" s="9"/>
      <c r="W33" s="9"/>
      <c r="X33" s="9"/>
      <c r="Y33" s="9"/>
      <c r="Z33" s="14"/>
    </row>
    <row r="34" spans="1:26" x14ac:dyDescent="0.2">
      <c r="A34" s="12"/>
      <c r="B34" s="14" t="str">
        <f>InfoOrg!$B$11</f>
        <v>à l'usage de la FCM</v>
      </c>
      <c r="C34" s="142">
        <f>InfoOrg!$B$9</f>
        <v>0</v>
      </c>
      <c r="D34" s="138">
        <v>2</v>
      </c>
      <c r="E34" s="138" t="s">
        <v>424</v>
      </c>
      <c r="F34" s="14" t="b">
        <f>'Personnes, partenariats et gouv'!K25</f>
        <v>0</v>
      </c>
      <c r="G34" s="14" t="s">
        <v>476</v>
      </c>
      <c r="H34" s="14" t="s">
        <v>433</v>
      </c>
      <c r="I34" s="14"/>
      <c r="J34" s="14"/>
      <c r="K34" s="136">
        <v>1</v>
      </c>
      <c r="L34" s="102" t="s">
        <v>477</v>
      </c>
    </row>
    <row r="35" spans="1:26" x14ac:dyDescent="0.2">
      <c r="A35" s="12"/>
      <c r="B35" s="14" t="str">
        <f>InfoOrg!$B$11</f>
        <v>à l'usage de la FCM</v>
      </c>
      <c r="C35" s="142">
        <f>InfoOrg!$B$9</f>
        <v>0</v>
      </c>
      <c r="D35" s="138">
        <v>2</v>
      </c>
      <c r="E35" s="138" t="s">
        <v>424</v>
      </c>
      <c r="F35" s="14" t="b">
        <f>'Personnes, partenariats et gouv'!K26</f>
        <v>0</v>
      </c>
      <c r="G35" s="14" t="s">
        <v>478</v>
      </c>
      <c r="H35" s="14" t="s">
        <v>433</v>
      </c>
      <c r="I35" s="14"/>
      <c r="J35" s="14"/>
      <c r="K35" s="136">
        <v>1</v>
      </c>
      <c r="L35" s="102" t="s">
        <v>479</v>
      </c>
      <c r="R35" s="13"/>
      <c r="T35" s="14"/>
      <c r="U35" s="14"/>
      <c r="V35" s="9"/>
      <c r="W35" s="9"/>
      <c r="X35" s="9"/>
      <c r="Y35" s="9"/>
      <c r="Z35" s="14"/>
    </row>
    <row r="36" spans="1:26" x14ac:dyDescent="0.2">
      <c r="A36" s="12"/>
      <c r="B36" s="14" t="str">
        <f>InfoOrg!$B$11</f>
        <v>à l'usage de la FCM</v>
      </c>
      <c r="C36" s="142">
        <f>InfoOrg!$B$9</f>
        <v>0</v>
      </c>
      <c r="D36" s="138">
        <v>2</v>
      </c>
      <c r="E36" s="138" t="s">
        <v>424</v>
      </c>
      <c r="F36" s="14" t="b">
        <f>'Personnes, partenariats et gouv'!O23</f>
        <v>0</v>
      </c>
      <c r="G36" s="14" t="s">
        <v>480</v>
      </c>
      <c r="H36" s="14" t="s">
        <v>452</v>
      </c>
      <c r="I36" s="14"/>
      <c r="J36" s="14"/>
      <c r="K36" s="136">
        <v>1</v>
      </c>
      <c r="L36" s="102" t="s">
        <v>481</v>
      </c>
    </row>
    <row r="37" spans="1:26" x14ac:dyDescent="0.2">
      <c r="A37" s="12"/>
      <c r="B37" s="14" t="str">
        <f>InfoOrg!$B$11</f>
        <v>à l'usage de la FCM</v>
      </c>
      <c r="C37" s="142">
        <f>InfoOrg!$B$9</f>
        <v>0</v>
      </c>
      <c r="D37" s="138">
        <v>2</v>
      </c>
      <c r="E37" s="138" t="s">
        <v>424</v>
      </c>
      <c r="F37" s="14" t="b">
        <f>'Personnes, partenariats et gouv'!O24</f>
        <v>0</v>
      </c>
      <c r="G37" s="14" t="s">
        <v>482</v>
      </c>
      <c r="H37" s="14" t="s">
        <v>452</v>
      </c>
      <c r="I37" s="14"/>
      <c r="J37" s="14"/>
      <c r="K37" s="136">
        <v>1</v>
      </c>
      <c r="L37" s="102" t="s">
        <v>483</v>
      </c>
      <c r="R37" s="13"/>
      <c r="T37" s="14"/>
      <c r="U37" s="14"/>
      <c r="V37" s="9"/>
      <c r="W37" s="9"/>
      <c r="X37" s="9"/>
      <c r="Y37" s="9"/>
      <c r="Z37" s="14"/>
    </row>
    <row r="38" spans="1:26" x14ac:dyDescent="0.2">
      <c r="A38" s="12"/>
      <c r="B38" s="14" t="str">
        <f>InfoOrg!$B$11</f>
        <v>à l'usage de la FCM</v>
      </c>
      <c r="C38" s="142">
        <f>InfoOrg!$B$9</f>
        <v>0</v>
      </c>
      <c r="D38" s="138">
        <v>2</v>
      </c>
      <c r="E38" s="138" t="s">
        <v>424</v>
      </c>
      <c r="F38" s="14" t="b">
        <f>'Personnes, partenariats et gouv'!O25</f>
        <v>0</v>
      </c>
      <c r="G38" s="14" t="s">
        <v>484</v>
      </c>
      <c r="H38" s="14" t="s">
        <v>452</v>
      </c>
      <c r="I38" s="14"/>
      <c r="J38" s="14"/>
      <c r="K38" s="136">
        <v>1</v>
      </c>
      <c r="L38" s="102" t="s">
        <v>485</v>
      </c>
      <c r="T38" s="14"/>
      <c r="U38" s="14"/>
      <c r="V38" s="9"/>
      <c r="W38" s="9"/>
      <c r="X38" s="9"/>
      <c r="Y38" s="9"/>
      <c r="Z38" s="14"/>
    </row>
    <row r="39" spans="1:26" x14ac:dyDescent="0.2">
      <c r="A39" s="12"/>
      <c r="B39" s="14" t="str">
        <f>InfoOrg!$B$11</f>
        <v>à l'usage de la FCM</v>
      </c>
      <c r="C39" s="142">
        <f>InfoOrg!$B$9</f>
        <v>0</v>
      </c>
      <c r="D39" s="138">
        <v>2</v>
      </c>
      <c r="E39" s="138" t="s">
        <v>424</v>
      </c>
      <c r="F39" s="14" t="b">
        <f>'Personnes, partenariats et gouv'!O26</f>
        <v>0</v>
      </c>
      <c r="G39" s="14" t="s">
        <v>486</v>
      </c>
      <c r="H39" s="14" t="s">
        <v>452</v>
      </c>
      <c r="I39" s="14"/>
      <c r="J39" s="14"/>
      <c r="K39" s="136">
        <v>1</v>
      </c>
      <c r="L39" s="102" t="s">
        <v>487</v>
      </c>
      <c r="T39" s="14"/>
      <c r="U39" s="14"/>
      <c r="V39" s="9"/>
      <c r="W39" s="9"/>
      <c r="X39" s="9"/>
      <c r="Y39" s="9"/>
      <c r="Z39" s="14"/>
    </row>
    <row r="40" spans="1:26" x14ac:dyDescent="0.2">
      <c r="A40" s="12"/>
      <c r="B40" s="14" t="str">
        <f>InfoOrg!$B$11</f>
        <v>à l'usage de la FCM</v>
      </c>
      <c r="C40" s="142">
        <f>InfoOrg!$B$9</f>
        <v>0</v>
      </c>
      <c r="D40" s="138">
        <v>3</v>
      </c>
      <c r="E40" s="138" t="s">
        <v>427</v>
      </c>
      <c r="F40" s="139" t="b">
        <f>'Personnes, partenariats et gouv'!C34</f>
        <v>0</v>
      </c>
      <c r="G40" s="14" t="s">
        <v>488</v>
      </c>
      <c r="H40" s="14" t="s">
        <v>405</v>
      </c>
      <c r="I40" s="14" t="s">
        <v>411</v>
      </c>
      <c r="J40" s="14" t="s">
        <v>411</v>
      </c>
      <c r="K40" s="136">
        <v>0</v>
      </c>
      <c r="L40" s="102" t="s">
        <v>489</v>
      </c>
      <c r="T40" s="14"/>
      <c r="U40" s="14"/>
      <c r="V40" s="9"/>
      <c r="W40" s="9"/>
      <c r="X40" s="9"/>
      <c r="Y40" s="9"/>
      <c r="Z40" s="14"/>
    </row>
    <row r="41" spans="1:26" x14ac:dyDescent="0.2">
      <c r="A41" s="12"/>
      <c r="B41" s="14" t="str">
        <f>InfoOrg!$B$11</f>
        <v>à l'usage de la FCM</v>
      </c>
      <c r="C41" s="142">
        <f>InfoOrg!$B$9</f>
        <v>0</v>
      </c>
      <c r="D41" s="138">
        <v>3</v>
      </c>
      <c r="E41" s="138" t="s">
        <v>427</v>
      </c>
      <c r="F41" s="14" t="b">
        <f>'Personnes, partenariats et gouv'!C35</f>
        <v>0</v>
      </c>
      <c r="G41" s="140" t="s">
        <v>490</v>
      </c>
      <c r="H41" s="14" t="s">
        <v>405</v>
      </c>
      <c r="I41" s="14" t="s">
        <v>412</v>
      </c>
      <c r="J41" s="14" t="s">
        <v>412</v>
      </c>
      <c r="K41" s="136">
        <v>0</v>
      </c>
      <c r="L41" s="102" t="s">
        <v>491</v>
      </c>
      <c r="T41" s="14"/>
      <c r="U41" s="14"/>
      <c r="V41" s="9"/>
      <c r="W41" s="9"/>
      <c r="X41" s="9"/>
      <c r="Y41" s="9"/>
      <c r="Z41" s="14"/>
    </row>
    <row r="42" spans="1:26" x14ac:dyDescent="0.2">
      <c r="A42" s="12"/>
      <c r="B42" s="14" t="str">
        <f>InfoOrg!$B$11</f>
        <v>à l'usage de la FCM</v>
      </c>
      <c r="C42" s="142">
        <f>InfoOrg!$B$9</f>
        <v>0</v>
      </c>
      <c r="D42" s="138">
        <v>3</v>
      </c>
      <c r="E42" s="138" t="s">
        <v>427</v>
      </c>
      <c r="F42" s="14" t="b">
        <f>'Personnes, partenariats et gouv'!G34</f>
        <v>0</v>
      </c>
      <c r="G42" s="14" t="s">
        <v>492</v>
      </c>
      <c r="H42" s="14" t="s">
        <v>421</v>
      </c>
      <c r="I42" s="14" t="s">
        <v>411</v>
      </c>
      <c r="J42" s="14" t="s">
        <v>411</v>
      </c>
      <c r="K42" s="136">
        <v>1</v>
      </c>
      <c r="L42" s="102" t="s">
        <v>493</v>
      </c>
      <c r="T42" s="14"/>
      <c r="U42" s="14"/>
      <c r="V42" s="9"/>
      <c r="W42" s="9"/>
      <c r="X42" s="9"/>
      <c r="Y42" s="9"/>
      <c r="Z42" s="14"/>
    </row>
    <row r="43" spans="1:26" x14ac:dyDescent="0.2">
      <c r="A43" s="12"/>
      <c r="B43" s="14" t="str">
        <f>InfoOrg!$B$11</f>
        <v>à l'usage de la FCM</v>
      </c>
      <c r="C43" s="142">
        <f>InfoOrg!$B$9</f>
        <v>0</v>
      </c>
      <c r="D43" s="138">
        <v>3</v>
      </c>
      <c r="E43" s="138" t="s">
        <v>427</v>
      </c>
      <c r="F43" s="14" t="b">
        <f>'Personnes, partenariats et gouv'!G39</f>
        <v>0</v>
      </c>
      <c r="G43" s="14" t="s">
        <v>494</v>
      </c>
      <c r="H43" s="14" t="s">
        <v>421</v>
      </c>
      <c r="I43" s="14" t="s">
        <v>412</v>
      </c>
      <c r="J43" s="14" t="s">
        <v>412</v>
      </c>
      <c r="K43" s="136">
        <v>1</v>
      </c>
      <c r="L43" s="102" t="s">
        <v>495</v>
      </c>
      <c r="T43" s="14"/>
      <c r="U43" s="14"/>
      <c r="V43" s="9"/>
      <c r="W43" s="9"/>
      <c r="X43" s="9"/>
      <c r="Y43" s="9"/>
      <c r="Z43" s="14"/>
    </row>
    <row r="44" spans="1:26" x14ac:dyDescent="0.2">
      <c r="A44" s="12"/>
      <c r="B44" s="14" t="str">
        <f>InfoOrg!$B$11</f>
        <v>à l'usage de la FCM</v>
      </c>
      <c r="C44" s="142">
        <f>InfoOrg!$B$9</f>
        <v>0</v>
      </c>
      <c r="D44" s="138">
        <v>3</v>
      </c>
      <c r="E44" s="138" t="s">
        <v>427</v>
      </c>
      <c r="F44" s="14" t="b">
        <f>'Personnes, partenariats et gouv'!G40</f>
        <v>0</v>
      </c>
      <c r="G44" s="14" t="s">
        <v>496</v>
      </c>
      <c r="H44" s="14" t="s">
        <v>421</v>
      </c>
      <c r="I44" s="14" t="s">
        <v>412</v>
      </c>
      <c r="J44" s="14" t="s">
        <v>412</v>
      </c>
      <c r="K44" s="136">
        <v>1</v>
      </c>
      <c r="L44" s="102" t="s">
        <v>497</v>
      </c>
      <c r="T44" s="14"/>
      <c r="U44" s="14"/>
      <c r="V44" s="9"/>
      <c r="W44" s="9"/>
      <c r="X44" s="9"/>
      <c r="Y44" s="9"/>
      <c r="Z44" s="14"/>
    </row>
    <row r="45" spans="1:26" x14ac:dyDescent="0.2">
      <c r="A45" s="12"/>
      <c r="B45" s="14" t="str">
        <f>InfoOrg!$B$11</f>
        <v>à l'usage de la FCM</v>
      </c>
      <c r="C45" s="142">
        <f>InfoOrg!$B$9</f>
        <v>0</v>
      </c>
      <c r="D45" s="138">
        <v>3</v>
      </c>
      <c r="E45" s="138" t="s">
        <v>427</v>
      </c>
      <c r="F45" s="14" t="b">
        <f>'Personnes, partenariats et gouv'!G41</f>
        <v>0</v>
      </c>
      <c r="G45" s="14" t="s">
        <v>498</v>
      </c>
      <c r="H45" s="14" t="s">
        <v>421</v>
      </c>
      <c r="I45" s="14" t="s">
        <v>412</v>
      </c>
      <c r="J45" s="14" t="s">
        <v>412</v>
      </c>
      <c r="K45" s="136">
        <v>1</v>
      </c>
      <c r="L45" s="102" t="s">
        <v>499</v>
      </c>
      <c r="T45" s="14"/>
      <c r="U45" s="14"/>
      <c r="V45" s="9"/>
      <c r="W45" s="9"/>
      <c r="X45" s="9"/>
      <c r="Y45" s="9"/>
      <c r="Z45" s="14"/>
    </row>
    <row r="46" spans="1:26" x14ac:dyDescent="0.2">
      <c r="A46" s="12"/>
      <c r="B46" s="14" t="str">
        <f>InfoOrg!$B$11</f>
        <v>à l'usage de la FCM</v>
      </c>
      <c r="C46" s="142">
        <f>InfoOrg!$B$9</f>
        <v>0</v>
      </c>
      <c r="D46" s="138">
        <v>3</v>
      </c>
      <c r="E46" s="138" t="s">
        <v>427</v>
      </c>
      <c r="F46" s="14" t="b">
        <f>'Personnes, partenariats et gouv'!K34</f>
        <v>0</v>
      </c>
      <c r="G46" s="14" t="s">
        <v>500</v>
      </c>
      <c r="H46" s="14" t="s">
        <v>433</v>
      </c>
      <c r="I46" s="14" t="s">
        <v>411</v>
      </c>
      <c r="J46" s="14" t="s">
        <v>411</v>
      </c>
      <c r="K46" s="136">
        <v>1</v>
      </c>
      <c r="L46" s="102" t="s">
        <v>501</v>
      </c>
      <c r="T46" s="14"/>
      <c r="U46" s="14"/>
      <c r="V46" s="9"/>
      <c r="W46" s="9"/>
      <c r="X46" s="9"/>
      <c r="Y46" s="9"/>
      <c r="Z46" s="14"/>
    </row>
    <row r="47" spans="1:26" x14ac:dyDescent="0.2">
      <c r="A47" s="12"/>
      <c r="B47" s="14" t="str">
        <f>InfoOrg!$B$11</f>
        <v>à l'usage de la FCM</v>
      </c>
      <c r="C47" s="142">
        <f>InfoOrg!$B$9</f>
        <v>0</v>
      </c>
      <c r="D47" s="138">
        <v>3</v>
      </c>
      <c r="E47" s="138" t="s">
        <v>427</v>
      </c>
      <c r="F47" s="14" t="b">
        <f>'Personnes, partenariats et gouv'!K35</f>
        <v>0</v>
      </c>
      <c r="G47" s="14" t="s">
        <v>502</v>
      </c>
      <c r="H47" s="14" t="s">
        <v>433</v>
      </c>
      <c r="I47" s="14" t="s">
        <v>411</v>
      </c>
      <c r="J47" s="14" t="s">
        <v>411</v>
      </c>
      <c r="K47" s="136">
        <v>1</v>
      </c>
      <c r="L47" s="102" t="s">
        <v>503</v>
      </c>
      <c r="T47" s="14"/>
      <c r="U47" s="14"/>
      <c r="V47" s="9"/>
      <c r="W47" s="9"/>
      <c r="X47" s="9"/>
      <c r="Y47" s="9"/>
      <c r="Z47" s="14"/>
    </row>
    <row r="48" spans="1:26" x14ac:dyDescent="0.2">
      <c r="A48" s="12"/>
      <c r="B48" s="14" t="str">
        <f>InfoOrg!$B$11</f>
        <v>à l'usage de la FCM</v>
      </c>
      <c r="C48" s="142">
        <f>InfoOrg!$B$9</f>
        <v>0</v>
      </c>
      <c r="D48" s="138">
        <v>3</v>
      </c>
      <c r="E48" s="138" t="s">
        <v>427</v>
      </c>
      <c r="F48" s="14" t="b">
        <f>'Personnes, partenariats et gouv'!K39</f>
        <v>0</v>
      </c>
      <c r="G48" s="14" t="s">
        <v>504</v>
      </c>
      <c r="H48" s="14" t="s">
        <v>433</v>
      </c>
      <c r="I48" s="14" t="s">
        <v>412</v>
      </c>
      <c r="J48" s="14" t="s">
        <v>412</v>
      </c>
      <c r="K48" s="136">
        <v>1</v>
      </c>
      <c r="L48" s="102" t="s">
        <v>505</v>
      </c>
      <c r="T48" s="14"/>
      <c r="U48" s="14"/>
      <c r="V48" s="9"/>
      <c r="W48" s="9"/>
      <c r="X48" s="9"/>
      <c r="Y48" s="9"/>
      <c r="Z48" s="14"/>
    </row>
    <row r="49" spans="1:26" x14ac:dyDescent="0.2">
      <c r="A49" s="12"/>
      <c r="B49" s="14" t="str">
        <f>InfoOrg!$B$11</f>
        <v>à l'usage de la FCM</v>
      </c>
      <c r="C49" s="142">
        <f>InfoOrg!$B$9</f>
        <v>0</v>
      </c>
      <c r="D49" s="138">
        <v>3</v>
      </c>
      <c r="E49" s="138" t="s">
        <v>427</v>
      </c>
      <c r="F49" s="14" t="b">
        <f>'Personnes, partenariats et gouv'!K40</f>
        <v>0</v>
      </c>
      <c r="G49" s="14" t="s">
        <v>506</v>
      </c>
      <c r="H49" s="14" t="s">
        <v>433</v>
      </c>
      <c r="I49" s="14" t="s">
        <v>412</v>
      </c>
      <c r="J49" s="14" t="s">
        <v>412</v>
      </c>
      <c r="K49" s="136">
        <v>1</v>
      </c>
      <c r="L49" s="102" t="s">
        <v>507</v>
      </c>
      <c r="T49" s="14"/>
      <c r="U49" s="14"/>
      <c r="V49" s="9"/>
      <c r="W49" s="9"/>
      <c r="X49" s="9"/>
      <c r="Y49" s="9"/>
      <c r="Z49" s="14"/>
    </row>
    <row r="50" spans="1:26" x14ac:dyDescent="0.2">
      <c r="A50" s="12"/>
      <c r="B50" s="14" t="str">
        <f>InfoOrg!$B$11</f>
        <v>à l'usage de la FCM</v>
      </c>
      <c r="C50" s="142">
        <f>InfoOrg!$B$9</f>
        <v>0</v>
      </c>
      <c r="D50" s="138">
        <v>3</v>
      </c>
      <c r="E50" s="138" t="s">
        <v>427</v>
      </c>
      <c r="F50" s="14" t="b">
        <f>'Personnes, partenariats et gouv'!K41</f>
        <v>0</v>
      </c>
      <c r="G50" s="14" t="s">
        <v>508</v>
      </c>
      <c r="H50" s="14" t="s">
        <v>433</v>
      </c>
      <c r="I50" s="14" t="s">
        <v>412</v>
      </c>
      <c r="J50" s="14" t="s">
        <v>412</v>
      </c>
      <c r="K50" s="136">
        <v>1</v>
      </c>
      <c r="L50" s="102" t="s">
        <v>509</v>
      </c>
      <c r="T50" s="14"/>
      <c r="U50" s="14"/>
      <c r="V50" s="9"/>
      <c r="W50" s="9"/>
      <c r="X50" s="9"/>
      <c r="Y50" s="9"/>
      <c r="Z50" s="14"/>
    </row>
    <row r="51" spans="1:26" x14ac:dyDescent="0.2">
      <c r="A51" s="12"/>
      <c r="B51" s="14" t="str">
        <f>InfoOrg!$B$11</f>
        <v>à l'usage de la FCM</v>
      </c>
      <c r="C51" s="142">
        <f>InfoOrg!$B$9</f>
        <v>0</v>
      </c>
      <c r="D51" s="138">
        <v>3</v>
      </c>
      <c r="E51" s="138" t="s">
        <v>427</v>
      </c>
      <c r="F51" s="14" t="b">
        <f>'Personnes, partenariats et gouv'!O34</f>
        <v>0</v>
      </c>
      <c r="G51" s="14" t="s">
        <v>510</v>
      </c>
      <c r="H51" s="14" t="s">
        <v>452</v>
      </c>
      <c r="I51" s="14" t="s">
        <v>411</v>
      </c>
      <c r="J51" s="14" t="s">
        <v>411</v>
      </c>
      <c r="K51" s="136">
        <v>1</v>
      </c>
      <c r="L51" s="102" t="s">
        <v>511</v>
      </c>
      <c r="T51" s="14"/>
      <c r="U51" s="14"/>
      <c r="V51" s="9"/>
      <c r="W51" s="9"/>
      <c r="X51" s="9"/>
      <c r="Y51" s="9"/>
      <c r="Z51" s="14"/>
    </row>
    <row r="52" spans="1:26" x14ac:dyDescent="0.2">
      <c r="A52" s="12"/>
      <c r="B52" s="14" t="str">
        <f>InfoOrg!$B$11</f>
        <v>à l'usage de la FCM</v>
      </c>
      <c r="C52" s="142">
        <f>InfoOrg!$B$9</f>
        <v>0</v>
      </c>
      <c r="D52" s="138">
        <v>3</v>
      </c>
      <c r="E52" s="138" t="s">
        <v>427</v>
      </c>
      <c r="F52" s="14" t="b">
        <f>'Personnes, partenariats et gouv'!O35</f>
        <v>0</v>
      </c>
      <c r="G52" s="14" t="s">
        <v>512</v>
      </c>
      <c r="H52" s="14" t="s">
        <v>452</v>
      </c>
      <c r="I52" s="14" t="s">
        <v>411</v>
      </c>
      <c r="J52" s="14" t="s">
        <v>411</v>
      </c>
      <c r="K52" s="136">
        <v>1</v>
      </c>
      <c r="L52" s="102" t="s">
        <v>513</v>
      </c>
      <c r="T52" s="14"/>
      <c r="U52" s="14"/>
      <c r="V52" s="9"/>
      <c r="W52" s="9"/>
      <c r="X52" s="9"/>
      <c r="Y52" s="9"/>
      <c r="Z52" s="14"/>
    </row>
    <row r="53" spans="1:26" x14ac:dyDescent="0.2">
      <c r="A53" s="12"/>
      <c r="B53" s="14" t="str">
        <f>InfoOrg!$B$11</f>
        <v>à l'usage de la FCM</v>
      </c>
      <c r="C53" s="142">
        <f>InfoOrg!$B$9</f>
        <v>0</v>
      </c>
      <c r="D53" s="138">
        <v>3</v>
      </c>
      <c r="E53" s="138" t="s">
        <v>427</v>
      </c>
      <c r="F53" s="14" t="b">
        <f>'Personnes, partenariats et gouv'!O39</f>
        <v>0</v>
      </c>
      <c r="G53" s="14" t="s">
        <v>514</v>
      </c>
      <c r="H53" s="14" t="s">
        <v>452</v>
      </c>
      <c r="I53" s="14" t="s">
        <v>412</v>
      </c>
      <c r="J53" s="14" t="s">
        <v>412</v>
      </c>
      <c r="K53" s="136">
        <v>1</v>
      </c>
      <c r="L53" s="102" t="s">
        <v>515</v>
      </c>
      <c r="T53" s="14"/>
      <c r="U53" s="14"/>
      <c r="V53" s="9"/>
      <c r="W53" s="9"/>
      <c r="X53" s="9"/>
      <c r="Y53" s="9"/>
      <c r="Z53" s="14"/>
    </row>
    <row r="54" spans="1:26" x14ac:dyDescent="0.2">
      <c r="B54" s="14" t="str">
        <f>InfoOrg!$B$11</f>
        <v>à l'usage de la FCM</v>
      </c>
      <c r="C54" s="142">
        <f>InfoOrg!$B$9</f>
        <v>0</v>
      </c>
      <c r="D54" s="138">
        <v>4</v>
      </c>
      <c r="E54" s="138" t="s">
        <v>431</v>
      </c>
      <c r="F54" s="139" t="b">
        <f>'Personnes, partenariats et gouv'!C47</f>
        <v>0</v>
      </c>
      <c r="G54" s="140" t="s">
        <v>516</v>
      </c>
      <c r="H54" s="14" t="s">
        <v>405</v>
      </c>
      <c r="I54" s="14" t="s">
        <v>413</v>
      </c>
      <c r="J54" s="14" t="s">
        <v>413</v>
      </c>
      <c r="K54" s="136">
        <v>0</v>
      </c>
      <c r="L54" s="102" t="s">
        <v>517</v>
      </c>
      <c r="V54" s="8"/>
      <c r="W54" s="8"/>
      <c r="X54" s="8"/>
      <c r="Y54" s="8"/>
      <c r="Z54" s="14"/>
    </row>
    <row r="55" spans="1:26" x14ac:dyDescent="0.2">
      <c r="A55" s="12"/>
      <c r="B55" s="14" t="str">
        <f>InfoOrg!$B$11</f>
        <v>à l'usage de la FCM</v>
      </c>
      <c r="C55" s="142">
        <f>InfoOrg!$B$9</f>
        <v>0</v>
      </c>
      <c r="D55" s="138">
        <v>4</v>
      </c>
      <c r="E55" s="138" t="s">
        <v>431</v>
      </c>
      <c r="F55" s="139" t="b">
        <f>'Personnes, partenariats et gouv'!C48</f>
        <v>0</v>
      </c>
      <c r="G55" s="14" t="s">
        <v>518</v>
      </c>
      <c r="H55" s="14" t="s">
        <v>405</v>
      </c>
      <c r="I55" s="14" t="s">
        <v>414</v>
      </c>
      <c r="J55" s="14" t="s">
        <v>414</v>
      </c>
      <c r="K55" s="136">
        <v>0</v>
      </c>
      <c r="L55" s="102" t="s">
        <v>519</v>
      </c>
      <c r="S55" s="14"/>
      <c r="T55" s="14"/>
      <c r="U55" s="14"/>
      <c r="V55" s="9"/>
      <c r="W55" s="9"/>
      <c r="X55" s="9"/>
      <c r="Y55" s="9"/>
      <c r="Z55" s="14"/>
    </row>
    <row r="56" spans="1:26" x14ac:dyDescent="0.2">
      <c r="A56" s="12"/>
      <c r="B56" s="14" t="str">
        <f>InfoOrg!$B$11</f>
        <v>à l'usage de la FCM</v>
      </c>
      <c r="C56" s="142">
        <f>InfoOrg!$B$9</f>
        <v>0</v>
      </c>
      <c r="D56" s="138">
        <v>4</v>
      </c>
      <c r="E56" s="138" t="s">
        <v>431</v>
      </c>
      <c r="F56" s="14" t="b">
        <f>'Personnes, partenariats et gouv'!G47</f>
        <v>0</v>
      </c>
      <c r="G56" s="14" t="s">
        <v>520</v>
      </c>
      <c r="H56" s="14" t="s">
        <v>421</v>
      </c>
      <c r="I56" s="14" t="s">
        <v>413</v>
      </c>
      <c r="J56" s="14" t="s">
        <v>413</v>
      </c>
      <c r="K56" s="136">
        <v>1</v>
      </c>
      <c r="L56" s="102" t="s">
        <v>521</v>
      </c>
      <c r="S56" s="14"/>
      <c r="T56" s="14"/>
      <c r="U56" s="14"/>
      <c r="V56" s="9"/>
      <c r="W56" s="9"/>
      <c r="X56" s="9"/>
      <c r="Y56" s="9"/>
      <c r="Z56" s="14"/>
    </row>
    <row r="57" spans="1:26" x14ac:dyDescent="0.2">
      <c r="A57" s="12"/>
      <c r="B57" s="14" t="str">
        <f>InfoOrg!$B$11</f>
        <v>à l'usage de la FCM</v>
      </c>
      <c r="C57" s="142">
        <f>InfoOrg!$B$9</f>
        <v>0</v>
      </c>
      <c r="D57" s="138">
        <v>4</v>
      </c>
      <c r="E57" s="138" t="s">
        <v>431</v>
      </c>
      <c r="F57" s="14" t="b">
        <f>'Personnes, partenariats et gouv'!G48</f>
        <v>0</v>
      </c>
      <c r="G57" s="14" t="s">
        <v>522</v>
      </c>
      <c r="H57" s="14" t="s">
        <v>421</v>
      </c>
      <c r="I57" s="14" t="s">
        <v>413</v>
      </c>
      <c r="J57" s="14" t="s">
        <v>413</v>
      </c>
      <c r="K57" s="136">
        <v>1</v>
      </c>
      <c r="L57" s="102" t="s">
        <v>523</v>
      </c>
      <c r="S57" s="14"/>
      <c r="T57" s="14"/>
      <c r="U57" s="14"/>
      <c r="V57" s="9"/>
      <c r="W57" s="9"/>
      <c r="X57" s="9"/>
      <c r="Y57" s="9"/>
      <c r="Z57" s="14"/>
    </row>
    <row r="58" spans="1:26" x14ac:dyDescent="0.2">
      <c r="A58" s="12"/>
      <c r="B58" s="14" t="str">
        <f>InfoOrg!$B$11</f>
        <v>à l'usage de la FCM</v>
      </c>
      <c r="C58" s="142">
        <f>InfoOrg!$B$9</f>
        <v>0</v>
      </c>
      <c r="D58" s="138">
        <v>4</v>
      </c>
      <c r="E58" s="138" t="s">
        <v>431</v>
      </c>
      <c r="F58" s="14" t="b">
        <f>'Personnes, partenariats et gouv'!G52</f>
        <v>0</v>
      </c>
      <c r="G58" s="14" t="s">
        <v>524</v>
      </c>
      <c r="H58" s="14" t="s">
        <v>421</v>
      </c>
      <c r="I58" s="14" t="s">
        <v>414</v>
      </c>
      <c r="J58" s="14" t="s">
        <v>414</v>
      </c>
      <c r="K58" s="136">
        <v>1</v>
      </c>
      <c r="L58" s="102" t="s">
        <v>525</v>
      </c>
      <c r="S58" s="14"/>
      <c r="T58" s="14"/>
      <c r="U58" s="14"/>
      <c r="V58" s="9"/>
      <c r="W58" s="9"/>
      <c r="X58" s="9"/>
      <c r="Y58" s="9"/>
      <c r="Z58" s="14"/>
    </row>
    <row r="59" spans="1:26" x14ac:dyDescent="0.2">
      <c r="A59" s="12"/>
      <c r="B59" s="14" t="str">
        <f>InfoOrg!$B$11</f>
        <v>à l'usage de la FCM</v>
      </c>
      <c r="C59" s="142">
        <f>InfoOrg!$B$9</f>
        <v>0</v>
      </c>
      <c r="D59" s="138">
        <v>4</v>
      </c>
      <c r="E59" s="138" t="s">
        <v>431</v>
      </c>
      <c r="F59" s="14" t="b">
        <f>'Personnes, partenariats et gouv'!G53</f>
        <v>0</v>
      </c>
      <c r="G59" s="14" t="s">
        <v>526</v>
      </c>
      <c r="H59" s="14" t="s">
        <v>421</v>
      </c>
      <c r="I59" s="14" t="s">
        <v>414</v>
      </c>
      <c r="J59" s="14" t="s">
        <v>414</v>
      </c>
      <c r="K59" s="136">
        <v>1</v>
      </c>
      <c r="L59" s="102" t="s">
        <v>527</v>
      </c>
      <c r="S59" s="14"/>
      <c r="T59" s="14"/>
      <c r="U59" s="14"/>
      <c r="V59" s="9"/>
      <c r="W59" s="9"/>
      <c r="X59" s="9"/>
      <c r="Y59" s="9"/>
      <c r="Z59" s="14"/>
    </row>
    <row r="60" spans="1:26" x14ac:dyDescent="0.2">
      <c r="A60" s="12"/>
      <c r="B60" s="14" t="str">
        <f>InfoOrg!$B$11</f>
        <v>à l'usage de la FCM</v>
      </c>
      <c r="C60" s="142">
        <f>InfoOrg!$B$9</f>
        <v>0</v>
      </c>
      <c r="D60" s="138">
        <v>4</v>
      </c>
      <c r="E60" s="138" t="s">
        <v>431</v>
      </c>
      <c r="F60" s="14" t="b">
        <f>'Personnes, partenariats et gouv'!G54</f>
        <v>0</v>
      </c>
      <c r="G60" s="14" t="s">
        <v>528</v>
      </c>
      <c r="H60" s="14" t="s">
        <v>421</v>
      </c>
      <c r="I60" s="14" t="s">
        <v>414</v>
      </c>
      <c r="J60" s="14" t="s">
        <v>414</v>
      </c>
      <c r="K60" s="136">
        <v>1</v>
      </c>
      <c r="L60" s="102" t="s">
        <v>529</v>
      </c>
      <c r="S60" s="14"/>
      <c r="T60" s="14"/>
      <c r="U60" s="14"/>
      <c r="V60" s="9"/>
      <c r="W60" s="9"/>
      <c r="X60" s="9"/>
      <c r="Y60" s="9"/>
      <c r="Z60" s="14"/>
    </row>
    <row r="61" spans="1:26" x14ac:dyDescent="0.2">
      <c r="A61" s="12"/>
      <c r="B61" s="14" t="str">
        <f>InfoOrg!$B$11</f>
        <v>à l'usage de la FCM</v>
      </c>
      <c r="C61" s="142">
        <f>InfoOrg!$B$9</f>
        <v>0</v>
      </c>
      <c r="D61" s="138">
        <v>4</v>
      </c>
      <c r="E61" s="138" t="s">
        <v>431</v>
      </c>
      <c r="F61" s="14" t="b">
        <f>'Personnes, partenariats et gouv'!K47</f>
        <v>0</v>
      </c>
      <c r="G61" s="14" t="s">
        <v>530</v>
      </c>
      <c r="H61" s="14" t="s">
        <v>433</v>
      </c>
      <c r="I61" s="14" t="s">
        <v>413</v>
      </c>
      <c r="J61" s="14" t="s">
        <v>413</v>
      </c>
      <c r="K61" s="136">
        <v>1</v>
      </c>
      <c r="L61" s="102" t="s">
        <v>531</v>
      </c>
      <c r="S61" s="14"/>
      <c r="T61" s="14"/>
      <c r="U61" s="14"/>
      <c r="V61" s="9"/>
      <c r="W61" s="9"/>
      <c r="X61" s="9"/>
      <c r="Y61" s="9"/>
      <c r="Z61" s="14"/>
    </row>
    <row r="62" spans="1:26" x14ac:dyDescent="0.2">
      <c r="B62" s="14" t="str">
        <f>InfoOrg!$B$11</f>
        <v>à l'usage de la FCM</v>
      </c>
      <c r="C62" s="142">
        <f>InfoOrg!$B$9</f>
        <v>0</v>
      </c>
      <c r="D62" s="138">
        <v>4</v>
      </c>
      <c r="E62" s="138" t="s">
        <v>431</v>
      </c>
      <c r="F62" s="14" t="b">
        <f>'Personnes, partenariats et gouv'!K48</f>
        <v>0</v>
      </c>
      <c r="G62" s="14" t="s">
        <v>532</v>
      </c>
      <c r="H62" s="14" t="s">
        <v>433</v>
      </c>
      <c r="I62" s="14" t="s">
        <v>413</v>
      </c>
      <c r="J62" s="14" t="s">
        <v>413</v>
      </c>
      <c r="K62" s="136">
        <v>1</v>
      </c>
      <c r="L62" s="102" t="s">
        <v>533</v>
      </c>
      <c r="V62" s="8"/>
      <c r="W62" s="8"/>
      <c r="X62" s="8"/>
      <c r="Y62" s="8"/>
      <c r="Z62" s="14"/>
    </row>
    <row r="63" spans="1:26" x14ac:dyDescent="0.2">
      <c r="A63" s="12"/>
      <c r="B63" s="14" t="str">
        <f>InfoOrg!$B$11</f>
        <v>à l'usage de la FCM</v>
      </c>
      <c r="C63" s="142">
        <f>InfoOrg!$B$9</f>
        <v>0</v>
      </c>
      <c r="D63" s="138">
        <v>4</v>
      </c>
      <c r="E63" s="138" t="s">
        <v>431</v>
      </c>
      <c r="F63" s="14" t="b">
        <f>'Personnes, partenariats et gouv'!K49</f>
        <v>0</v>
      </c>
      <c r="G63" s="14" t="s">
        <v>534</v>
      </c>
      <c r="H63" s="14" t="s">
        <v>433</v>
      </c>
      <c r="I63" s="14" t="s">
        <v>413</v>
      </c>
      <c r="J63" s="14" t="s">
        <v>413</v>
      </c>
      <c r="K63" s="136">
        <v>1</v>
      </c>
      <c r="L63" s="102" t="s">
        <v>535</v>
      </c>
      <c r="M63" s="15"/>
      <c r="S63" s="14"/>
      <c r="T63" s="14"/>
      <c r="U63" s="15"/>
      <c r="V63" s="9"/>
      <c r="W63" s="9"/>
      <c r="X63" s="9"/>
      <c r="Y63" s="9"/>
      <c r="Z63" s="15"/>
    </row>
    <row r="64" spans="1:26" x14ac:dyDescent="0.2">
      <c r="A64" s="12"/>
      <c r="B64" s="14" t="str">
        <f>InfoOrg!$B$11</f>
        <v>à l'usage de la FCM</v>
      </c>
      <c r="C64" s="142">
        <f>InfoOrg!$B$9</f>
        <v>0</v>
      </c>
      <c r="D64" s="138">
        <v>4</v>
      </c>
      <c r="E64" s="138" t="s">
        <v>431</v>
      </c>
      <c r="F64" s="14" t="b">
        <f>'Personnes, partenariats et gouv'!K52</f>
        <v>0</v>
      </c>
      <c r="G64" s="14" t="s">
        <v>536</v>
      </c>
      <c r="H64" s="14" t="s">
        <v>433</v>
      </c>
      <c r="I64" s="14" t="s">
        <v>414</v>
      </c>
      <c r="J64" s="14" t="s">
        <v>414</v>
      </c>
      <c r="K64" s="136">
        <v>1</v>
      </c>
      <c r="L64" s="102" t="s">
        <v>537</v>
      </c>
      <c r="S64" s="14"/>
      <c r="T64" s="14"/>
      <c r="U64" s="14"/>
      <c r="V64" s="9"/>
      <c r="W64" s="9"/>
      <c r="X64" s="9"/>
      <c r="Y64" s="9"/>
      <c r="Z64" s="14"/>
    </row>
    <row r="65" spans="1:26" x14ac:dyDescent="0.2">
      <c r="A65" s="12"/>
      <c r="B65" s="14" t="str">
        <f>InfoOrg!$B$11</f>
        <v>à l'usage de la FCM</v>
      </c>
      <c r="C65" s="142">
        <f>InfoOrg!$B$9</f>
        <v>0</v>
      </c>
      <c r="D65" s="138">
        <v>4</v>
      </c>
      <c r="E65" s="138" t="s">
        <v>431</v>
      </c>
      <c r="F65" s="14" t="b">
        <f>'Personnes, partenariats et gouv'!K53</f>
        <v>0</v>
      </c>
      <c r="G65" s="14" t="s">
        <v>538</v>
      </c>
      <c r="H65" s="14" t="s">
        <v>433</v>
      </c>
      <c r="I65" s="14" t="s">
        <v>414</v>
      </c>
      <c r="J65" s="14" t="s">
        <v>414</v>
      </c>
      <c r="K65" s="136">
        <v>1</v>
      </c>
      <c r="L65" s="102" t="s">
        <v>539</v>
      </c>
      <c r="S65" s="14"/>
      <c r="T65" s="14"/>
      <c r="U65" s="14"/>
      <c r="V65" s="9"/>
      <c r="W65" s="9"/>
      <c r="X65" s="9"/>
      <c r="Y65" s="9"/>
      <c r="Z65" s="14"/>
    </row>
    <row r="66" spans="1:26" x14ac:dyDescent="0.2">
      <c r="A66" s="12"/>
      <c r="B66" s="14" t="str">
        <f>InfoOrg!$B$11</f>
        <v>à l'usage de la FCM</v>
      </c>
      <c r="C66" s="142">
        <f>InfoOrg!$B$9</f>
        <v>0</v>
      </c>
      <c r="D66" s="138">
        <v>4</v>
      </c>
      <c r="E66" s="138" t="s">
        <v>431</v>
      </c>
      <c r="F66" s="14" t="b">
        <f>'Personnes, partenariats et gouv'!K54</f>
        <v>0</v>
      </c>
      <c r="G66" s="14" t="s">
        <v>540</v>
      </c>
      <c r="H66" s="14" t="s">
        <v>433</v>
      </c>
      <c r="I66" s="14" t="s">
        <v>414</v>
      </c>
      <c r="J66" s="14" t="s">
        <v>414</v>
      </c>
      <c r="K66" s="136">
        <v>1</v>
      </c>
      <c r="L66" s="102" t="s">
        <v>541</v>
      </c>
      <c r="M66" s="15"/>
      <c r="S66" s="14"/>
      <c r="T66" s="14"/>
      <c r="U66" s="14"/>
      <c r="V66" s="9"/>
      <c r="W66" s="9"/>
      <c r="X66" s="9"/>
      <c r="Y66" s="9"/>
      <c r="Z66" s="14"/>
    </row>
    <row r="67" spans="1:26" x14ac:dyDescent="0.2">
      <c r="A67" s="12"/>
      <c r="B67" s="14" t="str">
        <f>InfoOrg!$B$11</f>
        <v>à l'usage de la FCM</v>
      </c>
      <c r="C67" s="142">
        <f>InfoOrg!$B$9</f>
        <v>0</v>
      </c>
      <c r="D67" s="138">
        <v>4</v>
      </c>
      <c r="E67" s="138" t="s">
        <v>431</v>
      </c>
      <c r="F67" s="14" t="b">
        <f>'Personnes, partenariats et gouv'!O47</f>
        <v>0</v>
      </c>
      <c r="G67" s="14" t="s">
        <v>542</v>
      </c>
      <c r="H67" s="14" t="s">
        <v>452</v>
      </c>
      <c r="I67" s="14" t="s">
        <v>413</v>
      </c>
      <c r="J67" s="14" t="s">
        <v>413</v>
      </c>
      <c r="K67" s="136">
        <v>1</v>
      </c>
      <c r="L67" s="102" t="s">
        <v>543</v>
      </c>
      <c r="S67" s="14"/>
      <c r="T67" s="14"/>
      <c r="U67" s="15"/>
      <c r="V67" s="9"/>
      <c r="W67" s="9"/>
      <c r="X67" s="9"/>
      <c r="Y67" s="9"/>
      <c r="Z67" s="14"/>
    </row>
    <row r="68" spans="1:26" x14ac:dyDescent="0.2">
      <c r="A68" s="12"/>
      <c r="B68" s="14" t="str">
        <f>InfoOrg!$B$11</f>
        <v>à l'usage de la FCM</v>
      </c>
      <c r="C68" s="142">
        <f>InfoOrg!$B$9</f>
        <v>0</v>
      </c>
      <c r="D68" s="138">
        <v>4</v>
      </c>
      <c r="E68" s="138" t="s">
        <v>431</v>
      </c>
      <c r="F68" s="14" t="b">
        <f>'Personnes, partenariats et gouv'!O48</f>
        <v>0</v>
      </c>
      <c r="G68" s="14" t="s">
        <v>544</v>
      </c>
      <c r="H68" s="14" t="s">
        <v>452</v>
      </c>
      <c r="I68" s="14" t="s">
        <v>413</v>
      </c>
      <c r="J68" s="14" t="s">
        <v>413</v>
      </c>
      <c r="K68" s="136">
        <v>1</v>
      </c>
      <c r="L68" s="102" t="s">
        <v>545</v>
      </c>
      <c r="Q68" s="14"/>
      <c r="R68" s="14"/>
      <c r="S68" s="14"/>
      <c r="T68" s="14"/>
      <c r="U68" s="14"/>
      <c r="V68" s="9"/>
      <c r="W68" s="9"/>
      <c r="X68" s="9"/>
      <c r="Y68" s="9"/>
      <c r="Z68" s="14"/>
    </row>
    <row r="69" spans="1:26" x14ac:dyDescent="0.2">
      <c r="A69" s="12"/>
      <c r="B69" s="14" t="str">
        <f>InfoOrg!$B$11</f>
        <v>à l'usage de la FCM</v>
      </c>
      <c r="C69" s="142">
        <f>InfoOrg!$B$9</f>
        <v>0</v>
      </c>
      <c r="D69" s="138">
        <v>4</v>
      </c>
      <c r="E69" s="138" t="s">
        <v>431</v>
      </c>
      <c r="F69" s="14" t="b">
        <f>'Personnes, partenariats et gouv'!O49</f>
        <v>0</v>
      </c>
      <c r="G69" s="14" t="s">
        <v>546</v>
      </c>
      <c r="H69" s="14" t="s">
        <v>452</v>
      </c>
      <c r="I69" s="14" t="s">
        <v>413</v>
      </c>
      <c r="J69" s="14" t="s">
        <v>413</v>
      </c>
      <c r="K69" s="136">
        <v>1</v>
      </c>
      <c r="L69" s="102" t="s">
        <v>547</v>
      </c>
      <c r="Q69" s="14"/>
      <c r="R69" s="14"/>
      <c r="S69" s="14"/>
      <c r="T69" s="14"/>
      <c r="U69" s="14"/>
      <c r="V69" s="9"/>
      <c r="W69" s="9"/>
      <c r="X69" s="9"/>
      <c r="Y69" s="9"/>
      <c r="Z69" s="14"/>
    </row>
    <row r="70" spans="1:26" x14ac:dyDescent="0.2">
      <c r="A70" s="12"/>
      <c r="B70" s="14" t="str">
        <f>InfoOrg!$B$11</f>
        <v>à l'usage de la FCM</v>
      </c>
      <c r="C70" s="142">
        <f>InfoOrg!$B$9</f>
        <v>0</v>
      </c>
      <c r="D70" s="138">
        <v>4</v>
      </c>
      <c r="E70" s="138" t="s">
        <v>431</v>
      </c>
      <c r="F70" s="14" t="b">
        <f>'Personnes, partenariats et gouv'!O52</f>
        <v>0</v>
      </c>
      <c r="G70" s="14" t="s">
        <v>548</v>
      </c>
      <c r="H70" s="14" t="s">
        <v>452</v>
      </c>
      <c r="I70" s="14" t="s">
        <v>414</v>
      </c>
      <c r="J70" s="14" t="s">
        <v>414</v>
      </c>
      <c r="K70" s="136">
        <v>1</v>
      </c>
      <c r="L70" s="102" t="s">
        <v>549</v>
      </c>
      <c r="S70" s="14"/>
      <c r="T70" s="14"/>
      <c r="U70" s="14"/>
      <c r="V70" s="9"/>
      <c r="W70" s="9"/>
      <c r="X70" s="9"/>
      <c r="Y70" s="9"/>
      <c r="Z70" s="14"/>
    </row>
    <row r="71" spans="1:26" x14ac:dyDescent="0.2">
      <c r="A71" s="12"/>
      <c r="B71" s="14" t="str">
        <f>InfoOrg!$B$11</f>
        <v>à l'usage de la FCM</v>
      </c>
      <c r="C71" s="142">
        <f>InfoOrg!$B$9</f>
        <v>0</v>
      </c>
      <c r="D71" s="138">
        <v>4</v>
      </c>
      <c r="E71" s="138" t="s">
        <v>431</v>
      </c>
      <c r="F71" s="14" t="b">
        <f>'Personnes, partenariats et gouv'!O53</f>
        <v>0</v>
      </c>
      <c r="G71" s="14" t="s">
        <v>550</v>
      </c>
      <c r="H71" s="14" t="s">
        <v>452</v>
      </c>
      <c r="I71" s="14" t="s">
        <v>414</v>
      </c>
      <c r="J71" s="14" t="s">
        <v>414</v>
      </c>
      <c r="K71" s="136">
        <v>1</v>
      </c>
      <c r="L71" s="102" t="s">
        <v>551</v>
      </c>
      <c r="S71" s="14"/>
      <c r="T71" s="14"/>
      <c r="U71" s="14"/>
      <c r="V71" s="9"/>
      <c r="W71" s="9"/>
      <c r="X71" s="9"/>
      <c r="Y71" s="9"/>
      <c r="Z71" s="14"/>
    </row>
    <row r="72" spans="1:26" x14ac:dyDescent="0.2">
      <c r="A72" s="12"/>
      <c r="B72" s="14" t="str">
        <f>InfoOrg!$B$11</f>
        <v>à l'usage de la FCM</v>
      </c>
      <c r="C72" s="142">
        <f>InfoOrg!$B$9</f>
        <v>0</v>
      </c>
      <c r="D72" s="138">
        <v>4</v>
      </c>
      <c r="E72" s="138" t="s">
        <v>431</v>
      </c>
      <c r="F72" s="14" t="b">
        <f>'Personnes, partenariats et gouv'!O54</f>
        <v>0</v>
      </c>
      <c r="G72" s="14" t="s">
        <v>552</v>
      </c>
      <c r="H72" s="14" t="s">
        <v>452</v>
      </c>
      <c r="I72" s="14" t="s">
        <v>414</v>
      </c>
      <c r="J72" s="14" t="s">
        <v>414</v>
      </c>
      <c r="K72" s="136">
        <v>1</v>
      </c>
      <c r="L72" s="102" t="s">
        <v>553</v>
      </c>
      <c r="S72" s="14"/>
      <c r="T72" s="14"/>
      <c r="U72" s="14"/>
      <c r="V72" s="9"/>
      <c r="W72" s="9"/>
      <c r="X72" s="9"/>
      <c r="Y72" s="9"/>
      <c r="Z72" s="14"/>
    </row>
    <row r="73" spans="1:26" x14ac:dyDescent="0.2">
      <c r="B73" s="14" t="str">
        <f>InfoOrg!$B$11</f>
        <v>à l'usage de la FCM</v>
      </c>
      <c r="C73" s="142">
        <f>InfoOrg!$B$9</f>
        <v>0</v>
      </c>
      <c r="D73" s="138">
        <v>4</v>
      </c>
      <c r="E73" s="138" t="s">
        <v>431</v>
      </c>
      <c r="F73" s="14" t="b">
        <f>'Personnes, partenariats et gouv'!O55</f>
        <v>0</v>
      </c>
      <c r="G73" s="14" t="s">
        <v>554</v>
      </c>
      <c r="H73" s="14" t="s">
        <v>452</v>
      </c>
      <c r="I73" s="14" t="s">
        <v>414</v>
      </c>
      <c r="J73" s="14" t="s">
        <v>414</v>
      </c>
      <c r="K73" s="136">
        <v>1</v>
      </c>
      <c r="L73" s="102" t="s">
        <v>555</v>
      </c>
      <c r="V73" s="8"/>
      <c r="W73" s="8"/>
      <c r="X73" s="8"/>
      <c r="Y73" s="8"/>
      <c r="Z73" s="14"/>
    </row>
    <row r="74" spans="1:26" x14ac:dyDescent="0.2">
      <c r="A74" s="12"/>
      <c r="B74" s="14" t="str">
        <f>InfoOrg!$B$11</f>
        <v>à l'usage de la FCM</v>
      </c>
      <c r="C74" s="142">
        <f>InfoOrg!$B$9</f>
        <v>0</v>
      </c>
      <c r="D74" s="138">
        <v>9</v>
      </c>
      <c r="E74" s="138" t="s">
        <v>447</v>
      </c>
      <c r="F74" s="14" t="b">
        <f>'Mise en oeuvre et intégration'!C8</f>
        <v>0</v>
      </c>
      <c r="G74" s="14" t="s">
        <v>556</v>
      </c>
      <c r="H74" s="14" t="s">
        <v>405</v>
      </c>
      <c r="I74" s="14"/>
      <c r="J74" s="14"/>
      <c r="K74" s="136">
        <v>0</v>
      </c>
      <c r="L74" s="102" t="s">
        <v>557</v>
      </c>
      <c r="M74" s="15"/>
      <c r="Q74" s="14"/>
      <c r="S74" s="14"/>
      <c r="T74" s="14"/>
      <c r="U74" s="15"/>
      <c r="V74" s="9"/>
      <c r="W74" s="9"/>
      <c r="X74" s="9"/>
      <c r="Y74" s="9"/>
      <c r="Z74" s="15"/>
    </row>
    <row r="75" spans="1:26" x14ac:dyDescent="0.2">
      <c r="A75" s="12"/>
      <c r="B75" s="14" t="str">
        <f>InfoOrg!$B$11</f>
        <v>à l'usage de la FCM</v>
      </c>
      <c r="C75" s="142">
        <f>InfoOrg!$B$9</f>
        <v>0</v>
      </c>
      <c r="D75" s="138">
        <v>9</v>
      </c>
      <c r="E75" s="138" t="s">
        <v>447</v>
      </c>
      <c r="F75" s="14" t="b">
        <f>'Mise en oeuvre et intégration'!G8</f>
        <v>0</v>
      </c>
      <c r="G75" s="14" t="s">
        <v>558</v>
      </c>
      <c r="H75" s="14" t="s">
        <v>421</v>
      </c>
      <c r="I75" s="14"/>
      <c r="J75" s="14"/>
      <c r="K75" s="136">
        <v>1</v>
      </c>
      <c r="L75" s="102" t="s">
        <v>559</v>
      </c>
      <c r="S75" s="14"/>
      <c r="T75" s="14"/>
      <c r="U75" s="14"/>
      <c r="V75" s="9"/>
      <c r="W75" s="9"/>
      <c r="X75" s="9"/>
      <c r="Y75" s="9"/>
      <c r="Z75" s="14"/>
    </row>
    <row r="76" spans="1:26" x14ac:dyDescent="0.2">
      <c r="A76" s="12"/>
      <c r="B76" s="14" t="str">
        <f>InfoOrg!$B$11</f>
        <v>à l'usage de la FCM</v>
      </c>
      <c r="C76" s="142">
        <f>InfoOrg!$B$9</f>
        <v>0</v>
      </c>
      <c r="D76" s="138">
        <v>9</v>
      </c>
      <c r="E76" s="138" t="s">
        <v>447</v>
      </c>
      <c r="F76" s="14" t="b">
        <f>'Mise en oeuvre et intégration'!G9</f>
        <v>0</v>
      </c>
      <c r="G76" s="14" t="s">
        <v>560</v>
      </c>
      <c r="H76" s="14" t="s">
        <v>421</v>
      </c>
      <c r="I76" s="14"/>
      <c r="J76" s="14"/>
      <c r="K76" s="136">
        <v>1</v>
      </c>
      <c r="L76" s="102" t="s">
        <v>561</v>
      </c>
      <c r="S76" s="14"/>
      <c r="T76" s="14"/>
      <c r="U76" s="14"/>
      <c r="V76" s="9"/>
      <c r="W76" s="9"/>
      <c r="X76" s="9"/>
      <c r="Y76" s="9"/>
      <c r="Z76" s="14"/>
    </row>
    <row r="77" spans="1:26" x14ac:dyDescent="0.2">
      <c r="A77" s="12"/>
      <c r="B77" s="14" t="str">
        <f>InfoOrg!$B$11</f>
        <v>à l'usage de la FCM</v>
      </c>
      <c r="C77" s="142">
        <f>InfoOrg!$B$9</f>
        <v>0</v>
      </c>
      <c r="D77" s="138">
        <v>9</v>
      </c>
      <c r="E77" s="138" t="s">
        <v>447</v>
      </c>
      <c r="F77" s="14" t="b">
        <f>'Mise en oeuvre et intégration'!G10</f>
        <v>0</v>
      </c>
      <c r="G77" s="14" t="s">
        <v>562</v>
      </c>
      <c r="H77" s="14" t="s">
        <v>421</v>
      </c>
      <c r="I77" s="14"/>
      <c r="J77" s="14"/>
      <c r="K77" s="136">
        <v>1</v>
      </c>
      <c r="L77" s="102" t="s">
        <v>563</v>
      </c>
      <c r="S77" s="14"/>
      <c r="T77" s="14"/>
      <c r="U77" s="14"/>
      <c r="V77" s="9"/>
      <c r="W77" s="9"/>
      <c r="X77" s="9"/>
      <c r="Y77" s="9"/>
      <c r="Z77" s="14"/>
    </row>
    <row r="78" spans="1:26" x14ac:dyDescent="0.2">
      <c r="A78" s="12"/>
      <c r="B78" s="14" t="str">
        <f>InfoOrg!$B$11</f>
        <v>à l'usage de la FCM</v>
      </c>
      <c r="C78" s="142">
        <f>InfoOrg!$B$9</f>
        <v>0</v>
      </c>
      <c r="D78" s="138">
        <v>9</v>
      </c>
      <c r="E78" s="138" t="s">
        <v>447</v>
      </c>
      <c r="F78" s="14" t="b">
        <f>'Mise en oeuvre et intégration'!K8</f>
        <v>0</v>
      </c>
      <c r="G78" s="14" t="s">
        <v>564</v>
      </c>
      <c r="H78" s="14" t="s">
        <v>433</v>
      </c>
      <c r="I78" s="14"/>
      <c r="J78" s="14"/>
      <c r="K78" s="136">
        <v>1</v>
      </c>
      <c r="L78" s="102" t="s">
        <v>565</v>
      </c>
      <c r="M78" s="15"/>
      <c r="Q78" s="15"/>
      <c r="R78" s="15"/>
      <c r="S78" s="14"/>
      <c r="T78" s="14"/>
      <c r="U78" s="14"/>
      <c r="V78" s="9"/>
      <c r="W78" s="9"/>
      <c r="X78" s="9"/>
      <c r="Y78" s="9"/>
      <c r="Z78" s="14"/>
    </row>
    <row r="79" spans="1:26" x14ac:dyDescent="0.2">
      <c r="A79" s="12"/>
      <c r="B79" s="14" t="str">
        <f>InfoOrg!$B$11</f>
        <v>à l'usage de la FCM</v>
      </c>
      <c r="C79" s="142">
        <f>InfoOrg!$B$9</f>
        <v>0</v>
      </c>
      <c r="D79" s="138">
        <v>9</v>
      </c>
      <c r="E79" s="138" t="s">
        <v>447</v>
      </c>
      <c r="F79" s="14" t="b">
        <f>'Mise en oeuvre et intégration'!O8</f>
        <v>0</v>
      </c>
      <c r="G79" s="14" t="s">
        <v>566</v>
      </c>
      <c r="H79" s="14" t="s">
        <v>452</v>
      </c>
      <c r="I79" s="118"/>
      <c r="J79" s="118"/>
      <c r="K79" s="136">
        <v>1</v>
      </c>
      <c r="L79" s="102" t="s">
        <v>567</v>
      </c>
      <c r="S79" s="14"/>
      <c r="T79" s="14"/>
      <c r="U79" s="15"/>
      <c r="V79" s="9"/>
      <c r="W79" s="9"/>
      <c r="X79" s="9"/>
      <c r="Y79" s="9"/>
      <c r="Z79" s="15"/>
    </row>
    <row r="80" spans="1:26" x14ac:dyDescent="0.2">
      <c r="A80" s="12"/>
      <c r="B80" s="14" t="str">
        <f>InfoOrg!$B$11</f>
        <v>à l'usage de la FCM</v>
      </c>
      <c r="C80" s="142">
        <f>InfoOrg!$B$9</f>
        <v>0</v>
      </c>
      <c r="D80" s="138">
        <v>10</v>
      </c>
      <c r="E80" s="138" t="s">
        <v>450</v>
      </c>
      <c r="F80" s="14" t="b">
        <f>'Mise en oeuvre et intégration'!C17</f>
        <v>0</v>
      </c>
      <c r="G80" s="14" t="s">
        <v>568</v>
      </c>
      <c r="H80" s="14" t="s">
        <v>405</v>
      </c>
      <c r="I80" s="14"/>
      <c r="J80" s="14"/>
      <c r="K80" s="136">
        <v>0</v>
      </c>
      <c r="L80" s="102" t="s">
        <v>569</v>
      </c>
      <c r="M80" s="14"/>
      <c r="Q80" s="14"/>
      <c r="R80" s="14"/>
      <c r="S80" s="14"/>
      <c r="T80" s="14"/>
      <c r="U80" s="14"/>
      <c r="V80" s="9"/>
      <c r="W80" s="9"/>
      <c r="X80" s="9"/>
      <c r="Y80" s="9"/>
      <c r="Z80" s="14"/>
    </row>
    <row r="81" spans="1:26" x14ac:dyDescent="0.2">
      <c r="A81" s="12"/>
      <c r="B81" s="14" t="str">
        <f>InfoOrg!$B$11</f>
        <v>à l'usage de la FCM</v>
      </c>
      <c r="C81" s="142">
        <f>InfoOrg!$B$9</f>
        <v>0</v>
      </c>
      <c r="D81" s="138">
        <v>10</v>
      </c>
      <c r="E81" s="138" t="s">
        <v>450</v>
      </c>
      <c r="F81" s="14" t="b">
        <f>'Mise en oeuvre et intégration'!G17</f>
        <v>0</v>
      </c>
      <c r="G81" s="14" t="s">
        <v>570</v>
      </c>
      <c r="H81" s="14" t="s">
        <v>421</v>
      </c>
      <c r="I81" s="14" t="s">
        <v>571</v>
      </c>
      <c r="J81" s="14" t="s">
        <v>571</v>
      </c>
      <c r="K81" s="136">
        <v>1</v>
      </c>
      <c r="L81" s="102" t="s">
        <v>572</v>
      </c>
      <c r="M81" s="14"/>
      <c r="Q81" s="14"/>
      <c r="R81" s="14"/>
      <c r="S81" s="14"/>
      <c r="T81" s="14"/>
      <c r="U81" s="14"/>
      <c r="V81" s="9"/>
      <c r="W81" s="9"/>
      <c r="X81" s="9"/>
      <c r="Y81" s="9"/>
      <c r="Z81" s="14"/>
    </row>
    <row r="82" spans="1:26" x14ac:dyDescent="0.2">
      <c r="A82" s="12"/>
      <c r="B82" s="14" t="str">
        <f>InfoOrg!$B$11</f>
        <v>à l'usage de la FCM</v>
      </c>
      <c r="C82" s="142">
        <f>InfoOrg!$B$9</f>
        <v>0</v>
      </c>
      <c r="D82" s="138">
        <v>10</v>
      </c>
      <c r="E82" s="138" t="s">
        <v>450</v>
      </c>
      <c r="F82" s="14" t="b">
        <f>'Mise en oeuvre et intégration'!G20</f>
        <v>0</v>
      </c>
      <c r="G82" s="14" t="s">
        <v>573</v>
      </c>
      <c r="H82" s="14" t="s">
        <v>421</v>
      </c>
      <c r="I82" s="14" t="s">
        <v>574</v>
      </c>
      <c r="J82" s="14" t="s">
        <v>574</v>
      </c>
      <c r="K82" s="136">
        <v>1</v>
      </c>
      <c r="L82" s="102" t="s">
        <v>575</v>
      </c>
      <c r="M82" s="14"/>
      <c r="Q82" s="14"/>
      <c r="R82" s="14"/>
      <c r="S82" s="14"/>
      <c r="T82" s="14"/>
      <c r="U82" s="14"/>
      <c r="V82" s="9"/>
      <c r="W82" s="9"/>
      <c r="X82" s="9"/>
      <c r="Y82" s="9"/>
      <c r="Z82" s="14"/>
    </row>
    <row r="83" spans="1:26" x14ac:dyDescent="0.2">
      <c r="A83" s="12"/>
      <c r="B83" s="14" t="str">
        <f>InfoOrg!$B$11</f>
        <v>à l'usage de la FCM</v>
      </c>
      <c r="C83" s="142">
        <f>InfoOrg!$B$9</f>
        <v>0</v>
      </c>
      <c r="D83" s="138">
        <v>10</v>
      </c>
      <c r="E83" s="138" t="s">
        <v>450</v>
      </c>
      <c r="F83" s="14" t="b">
        <f>'Mise en oeuvre et intégration'!G21</f>
        <v>0</v>
      </c>
      <c r="G83" s="14" t="s">
        <v>576</v>
      </c>
      <c r="H83" s="14" t="s">
        <v>421</v>
      </c>
      <c r="I83" s="14" t="s">
        <v>574</v>
      </c>
      <c r="J83" s="14" t="s">
        <v>574</v>
      </c>
      <c r="K83" s="136">
        <v>1</v>
      </c>
      <c r="L83" s="102" t="s">
        <v>577</v>
      </c>
      <c r="M83" s="14"/>
      <c r="Q83" s="14"/>
      <c r="R83" s="14"/>
      <c r="S83" s="14"/>
      <c r="T83" s="14"/>
      <c r="U83" s="14"/>
      <c r="V83" s="9"/>
      <c r="W83" s="9"/>
      <c r="X83" s="9"/>
      <c r="Y83" s="9"/>
      <c r="Z83" s="14"/>
    </row>
    <row r="84" spans="1:26" x14ac:dyDescent="0.2">
      <c r="A84" s="12"/>
      <c r="B84" s="14" t="str">
        <f>InfoOrg!$B$11</f>
        <v>à l'usage de la FCM</v>
      </c>
      <c r="C84" s="142">
        <f>InfoOrg!$B$9</f>
        <v>0</v>
      </c>
      <c r="D84" s="138">
        <v>10</v>
      </c>
      <c r="E84" s="138" t="s">
        <v>450</v>
      </c>
      <c r="F84" s="14" t="b">
        <f>'Mise en oeuvre et intégration'!K17</f>
        <v>0</v>
      </c>
      <c r="G84" s="14" t="s">
        <v>578</v>
      </c>
      <c r="H84" s="14" t="s">
        <v>433</v>
      </c>
      <c r="I84" s="14" t="s">
        <v>571</v>
      </c>
      <c r="J84" s="14" t="s">
        <v>571</v>
      </c>
      <c r="K84" s="136">
        <v>1</v>
      </c>
      <c r="L84" s="102" t="s">
        <v>579</v>
      </c>
      <c r="M84" s="14"/>
      <c r="Q84" s="14"/>
      <c r="R84" s="14"/>
      <c r="S84" s="14"/>
      <c r="T84" s="14"/>
      <c r="U84" s="14"/>
      <c r="V84" s="9"/>
      <c r="W84" s="9"/>
      <c r="X84" s="9"/>
      <c r="Y84" s="9"/>
      <c r="Z84" s="14"/>
    </row>
    <row r="85" spans="1:26" x14ac:dyDescent="0.2">
      <c r="A85" s="12"/>
      <c r="B85" s="14" t="str">
        <f>InfoOrg!$B$11</f>
        <v>à l'usage de la FCM</v>
      </c>
      <c r="C85" s="142">
        <f>InfoOrg!$B$9</f>
        <v>0</v>
      </c>
      <c r="D85" s="138">
        <v>10</v>
      </c>
      <c r="E85" s="138" t="s">
        <v>450</v>
      </c>
      <c r="F85" s="14" t="b">
        <f>'Mise en oeuvre et intégration'!K20</f>
        <v>0</v>
      </c>
      <c r="G85" s="14" t="s">
        <v>580</v>
      </c>
      <c r="H85" s="14" t="s">
        <v>433</v>
      </c>
      <c r="I85" s="14" t="s">
        <v>574</v>
      </c>
      <c r="J85" s="14" t="s">
        <v>574</v>
      </c>
      <c r="K85" s="136">
        <v>1</v>
      </c>
      <c r="L85" s="102" t="s">
        <v>581</v>
      </c>
      <c r="M85" s="14"/>
      <c r="Q85" s="14"/>
      <c r="R85" s="14"/>
      <c r="S85" s="14"/>
      <c r="T85" s="14"/>
      <c r="U85" s="14"/>
      <c r="V85" s="9"/>
      <c r="W85" s="9"/>
      <c r="X85" s="9"/>
      <c r="Y85" s="9"/>
      <c r="Z85" s="14"/>
    </row>
    <row r="86" spans="1:26" x14ac:dyDescent="0.2">
      <c r="A86" s="12"/>
      <c r="B86" s="14" t="str">
        <f>InfoOrg!$B$11</f>
        <v>à l'usage de la FCM</v>
      </c>
      <c r="C86" s="142">
        <f>InfoOrg!$B$9</f>
        <v>0</v>
      </c>
      <c r="D86" s="138">
        <v>10</v>
      </c>
      <c r="E86" s="138" t="s">
        <v>450</v>
      </c>
      <c r="F86" s="14" t="b">
        <f>'Mise en oeuvre et intégration'!O17</f>
        <v>0</v>
      </c>
      <c r="G86" s="14" t="s">
        <v>582</v>
      </c>
      <c r="H86" s="14" t="s">
        <v>452</v>
      </c>
      <c r="I86" s="14" t="s">
        <v>571</v>
      </c>
      <c r="J86" s="14" t="s">
        <v>571</v>
      </c>
      <c r="K86" s="136">
        <v>1</v>
      </c>
      <c r="L86" s="102" t="s">
        <v>583</v>
      </c>
      <c r="M86" s="14"/>
      <c r="Q86" s="14"/>
      <c r="R86" s="14"/>
      <c r="S86" s="14"/>
      <c r="T86" s="14"/>
      <c r="U86" s="14"/>
      <c r="V86" s="9"/>
      <c r="W86" s="9"/>
      <c r="X86" s="9"/>
      <c r="Y86" s="9"/>
      <c r="Z86" s="14"/>
    </row>
    <row r="87" spans="1:26" x14ac:dyDescent="0.2">
      <c r="A87" s="12"/>
      <c r="B87" s="14" t="str">
        <f>InfoOrg!$B$11</f>
        <v>à l'usage de la FCM</v>
      </c>
      <c r="C87" s="142">
        <f>InfoOrg!$B$9</f>
        <v>0</v>
      </c>
      <c r="D87" s="138">
        <v>10</v>
      </c>
      <c r="E87" s="138" t="s">
        <v>450</v>
      </c>
      <c r="F87" s="14" t="b">
        <f>'Mise en oeuvre et intégration'!O18</f>
        <v>0</v>
      </c>
      <c r="G87" s="14" t="s">
        <v>584</v>
      </c>
      <c r="H87" s="14" t="s">
        <v>452</v>
      </c>
      <c r="I87" s="14" t="s">
        <v>571</v>
      </c>
      <c r="J87" s="14" t="s">
        <v>571</v>
      </c>
      <c r="K87" s="136">
        <v>1</v>
      </c>
      <c r="L87" s="102" t="s">
        <v>585</v>
      </c>
      <c r="M87" s="14"/>
      <c r="Q87" s="14"/>
      <c r="R87" s="14"/>
      <c r="S87" s="14"/>
      <c r="T87" s="14"/>
      <c r="U87" s="14"/>
      <c r="V87" s="9"/>
      <c r="W87" s="9"/>
      <c r="X87" s="9"/>
      <c r="Y87" s="9"/>
      <c r="Z87" s="14"/>
    </row>
    <row r="88" spans="1:26" x14ac:dyDescent="0.2">
      <c r="A88" s="12"/>
      <c r="B88" s="14" t="str">
        <f>InfoOrg!$B$11</f>
        <v>à l'usage de la FCM</v>
      </c>
      <c r="C88" s="142">
        <f>InfoOrg!$B$9</f>
        <v>0</v>
      </c>
      <c r="D88" s="138">
        <v>11</v>
      </c>
      <c r="E88" s="138" t="s">
        <v>454</v>
      </c>
      <c r="F88" s="14" t="b">
        <f>'Mise en oeuvre et intégration'!C27</f>
        <v>0</v>
      </c>
      <c r="G88" s="14" t="s">
        <v>586</v>
      </c>
      <c r="H88" s="14" t="s">
        <v>405</v>
      </c>
      <c r="I88" s="14"/>
      <c r="J88" s="14"/>
      <c r="K88" s="136">
        <v>0</v>
      </c>
      <c r="L88" s="102" t="s">
        <v>587</v>
      </c>
      <c r="M88" s="14"/>
      <c r="Q88" s="14"/>
      <c r="R88" s="14"/>
      <c r="S88" s="14"/>
      <c r="T88" s="14"/>
      <c r="U88" s="14"/>
      <c r="V88" s="9"/>
      <c r="W88" s="9"/>
      <c r="X88" s="9"/>
      <c r="Y88" s="9"/>
      <c r="Z88" s="14"/>
    </row>
    <row r="89" spans="1:26" x14ac:dyDescent="0.2">
      <c r="A89" s="12"/>
      <c r="B89" s="14" t="str">
        <f>InfoOrg!$B$11</f>
        <v>à l'usage de la FCM</v>
      </c>
      <c r="C89" s="142">
        <f>InfoOrg!$B$9</f>
        <v>0</v>
      </c>
      <c r="D89" s="138">
        <v>11</v>
      </c>
      <c r="E89" s="138" t="s">
        <v>454</v>
      </c>
      <c r="F89" s="14" t="b">
        <f>'Mise en oeuvre et intégration'!G27</f>
        <v>0</v>
      </c>
      <c r="G89" s="14" t="s">
        <v>588</v>
      </c>
      <c r="H89" s="14" t="s">
        <v>421</v>
      </c>
      <c r="I89" s="14" t="s">
        <v>589</v>
      </c>
      <c r="J89" s="14" t="s">
        <v>589</v>
      </c>
      <c r="K89" s="136">
        <v>1</v>
      </c>
      <c r="L89" s="102" t="s">
        <v>590</v>
      </c>
      <c r="M89" s="14"/>
      <c r="Q89" s="14"/>
      <c r="R89" s="14"/>
      <c r="S89" s="14"/>
      <c r="T89" s="14"/>
      <c r="U89" s="14"/>
      <c r="V89" s="9"/>
      <c r="W89" s="9"/>
      <c r="X89" s="9"/>
      <c r="Y89" s="9"/>
      <c r="Z89" s="14"/>
    </row>
    <row r="90" spans="1:26" x14ac:dyDescent="0.2">
      <c r="A90" s="12"/>
      <c r="B90" s="14" t="str">
        <f>InfoOrg!$B$11</f>
        <v>à l'usage de la FCM</v>
      </c>
      <c r="C90" s="142">
        <f>InfoOrg!$B$9</f>
        <v>0</v>
      </c>
      <c r="D90" s="138">
        <v>11</v>
      </c>
      <c r="E90" s="138" t="s">
        <v>454</v>
      </c>
      <c r="F90" s="14" t="b">
        <f>'Mise en oeuvre et intégration'!G28</f>
        <v>0</v>
      </c>
      <c r="G90" s="14" t="s">
        <v>591</v>
      </c>
      <c r="H90" s="14" t="s">
        <v>421</v>
      </c>
      <c r="I90" s="14" t="s">
        <v>589</v>
      </c>
      <c r="J90" s="14" t="s">
        <v>589</v>
      </c>
      <c r="K90" s="136">
        <v>1</v>
      </c>
      <c r="L90" s="102" t="s">
        <v>592</v>
      </c>
      <c r="M90" s="14"/>
      <c r="Q90" s="14"/>
      <c r="R90" s="14"/>
      <c r="S90" s="14"/>
      <c r="T90" s="14"/>
      <c r="U90" s="14"/>
      <c r="V90" s="9"/>
      <c r="W90" s="9"/>
      <c r="X90" s="9"/>
      <c r="Y90" s="9"/>
      <c r="Z90" s="14"/>
    </row>
    <row r="91" spans="1:26" x14ac:dyDescent="0.2">
      <c r="B91" s="14" t="str">
        <f>InfoOrg!$B$11</f>
        <v>à l'usage de la FCM</v>
      </c>
      <c r="C91" s="142">
        <f>InfoOrg!$B$9</f>
        <v>0</v>
      </c>
      <c r="D91" s="138">
        <v>11</v>
      </c>
      <c r="E91" s="138" t="s">
        <v>454</v>
      </c>
      <c r="F91" s="14" t="b">
        <f>'Mise en oeuvre et intégration'!G29</f>
        <v>0</v>
      </c>
      <c r="G91" s="14" t="s">
        <v>593</v>
      </c>
      <c r="H91" s="14" t="s">
        <v>421</v>
      </c>
      <c r="I91" s="14" t="s">
        <v>589</v>
      </c>
      <c r="J91" s="14" t="s">
        <v>589</v>
      </c>
      <c r="K91" s="136">
        <v>1</v>
      </c>
      <c r="L91" s="102" t="s">
        <v>594</v>
      </c>
      <c r="M91" s="14"/>
      <c r="R91" s="14"/>
      <c r="S91" s="14"/>
      <c r="T91" s="14"/>
      <c r="U91" s="14"/>
      <c r="V91" s="9"/>
      <c r="W91" s="9"/>
      <c r="X91" s="9"/>
      <c r="Y91" s="9"/>
      <c r="Z91" s="14"/>
    </row>
    <row r="92" spans="1:26" x14ac:dyDescent="0.2">
      <c r="B92" s="14" t="str">
        <f>InfoOrg!$B$11</f>
        <v>à l'usage de la FCM</v>
      </c>
      <c r="C92" s="142">
        <f>InfoOrg!$B$9</f>
        <v>0</v>
      </c>
      <c r="D92" s="138">
        <v>11</v>
      </c>
      <c r="E92" s="138" t="s">
        <v>454</v>
      </c>
      <c r="F92" s="14" t="b">
        <f>'Mise en oeuvre et intégration'!K27</f>
        <v>0</v>
      </c>
      <c r="G92" s="14" t="s">
        <v>595</v>
      </c>
      <c r="H92" s="14" t="s">
        <v>433</v>
      </c>
      <c r="I92" s="14" t="s">
        <v>589</v>
      </c>
      <c r="J92" s="14" t="s">
        <v>589</v>
      </c>
      <c r="K92" s="136">
        <v>1</v>
      </c>
      <c r="L92" s="102" t="s">
        <v>596</v>
      </c>
      <c r="R92" s="14"/>
      <c r="S92" s="14"/>
      <c r="T92" s="14"/>
      <c r="U92" s="14"/>
      <c r="V92" s="9"/>
      <c r="W92" s="9"/>
      <c r="X92" s="9"/>
      <c r="Y92" s="9"/>
      <c r="Z92" s="14"/>
    </row>
    <row r="93" spans="1:26" x14ac:dyDescent="0.2">
      <c r="A93"/>
      <c r="B93" s="14" t="str">
        <f>InfoOrg!$B$11</f>
        <v>à l'usage de la FCM</v>
      </c>
      <c r="C93" s="142">
        <f>InfoOrg!$B$9</f>
        <v>0</v>
      </c>
      <c r="D93" s="138">
        <v>11</v>
      </c>
      <c r="E93" s="138" t="s">
        <v>454</v>
      </c>
      <c r="F93" s="14" t="b">
        <f>'Mise en oeuvre et intégration'!K28</f>
        <v>0</v>
      </c>
      <c r="G93" s="14" t="s">
        <v>597</v>
      </c>
      <c r="H93" s="14" t="s">
        <v>433</v>
      </c>
      <c r="I93" s="14" t="s">
        <v>589</v>
      </c>
      <c r="J93" s="14" t="s">
        <v>589</v>
      </c>
      <c r="K93" s="136">
        <v>1</v>
      </c>
      <c r="L93" s="102" t="s">
        <v>598</v>
      </c>
      <c r="R93" s="14"/>
      <c r="S93" s="14"/>
      <c r="T93" s="14"/>
      <c r="U93" s="14"/>
      <c r="V93" s="9"/>
      <c r="W93" s="9"/>
      <c r="X93" s="9"/>
      <c r="Y93" s="9"/>
      <c r="Z93" s="14"/>
    </row>
    <row r="94" spans="1:26" x14ac:dyDescent="0.2">
      <c r="A94" s="12"/>
      <c r="B94" s="14" t="str">
        <f>InfoOrg!$B$11</f>
        <v>à l'usage de la FCM</v>
      </c>
      <c r="C94" s="142">
        <f>InfoOrg!$B$9</f>
        <v>0</v>
      </c>
      <c r="D94" s="138">
        <v>11</v>
      </c>
      <c r="E94" s="138" t="s">
        <v>454</v>
      </c>
      <c r="F94" s="14" t="b">
        <f>'Mise en oeuvre et intégration'!K29</f>
        <v>0</v>
      </c>
      <c r="G94" s="14" t="s">
        <v>599</v>
      </c>
      <c r="H94" s="14" t="s">
        <v>433</v>
      </c>
      <c r="I94" s="14" t="s">
        <v>589</v>
      </c>
      <c r="J94" s="14" t="s">
        <v>589</v>
      </c>
      <c r="K94" s="136">
        <v>1</v>
      </c>
      <c r="L94" s="102" t="s">
        <v>600</v>
      </c>
      <c r="M94" s="14"/>
      <c r="Q94" s="14"/>
      <c r="R94" s="14"/>
      <c r="S94" s="14"/>
      <c r="T94" s="14"/>
      <c r="U94" s="14"/>
      <c r="V94" s="9"/>
      <c r="W94" s="9"/>
      <c r="X94" s="9"/>
      <c r="Y94" s="9"/>
      <c r="Z94" s="14"/>
    </row>
    <row r="95" spans="1:26" x14ac:dyDescent="0.2">
      <c r="A95" s="12"/>
      <c r="B95" s="14" t="str">
        <f>InfoOrg!$B$11</f>
        <v>à l'usage de la FCM</v>
      </c>
      <c r="C95" s="142">
        <f>InfoOrg!$B$9</f>
        <v>0</v>
      </c>
      <c r="D95" s="138">
        <v>11</v>
      </c>
      <c r="E95" s="138" t="s">
        <v>454</v>
      </c>
      <c r="F95" s="14" t="b">
        <f>'Mise en oeuvre et intégration'!K30</f>
        <v>0</v>
      </c>
      <c r="G95" s="14" t="s">
        <v>601</v>
      </c>
      <c r="H95" s="14" t="s">
        <v>433</v>
      </c>
      <c r="I95" s="14" t="s">
        <v>589</v>
      </c>
      <c r="J95" s="14" t="s">
        <v>589</v>
      </c>
      <c r="K95" s="136">
        <v>1</v>
      </c>
      <c r="L95" s="102" t="s">
        <v>602</v>
      </c>
      <c r="Q95" s="14"/>
      <c r="R95" s="14"/>
      <c r="S95" s="14"/>
      <c r="T95" s="14"/>
      <c r="U95" s="14"/>
      <c r="V95" s="9"/>
      <c r="W95" s="9"/>
      <c r="X95" s="9"/>
      <c r="Y95" s="9"/>
      <c r="Z95" s="14"/>
    </row>
    <row r="96" spans="1:26" x14ac:dyDescent="0.2">
      <c r="A96" s="12"/>
      <c r="B96" s="14" t="str">
        <f>InfoOrg!$B$11</f>
        <v>à l'usage de la FCM</v>
      </c>
      <c r="C96" s="142">
        <f>InfoOrg!$B$9</f>
        <v>0</v>
      </c>
      <c r="D96" s="138">
        <v>11</v>
      </c>
      <c r="E96" s="138" t="s">
        <v>454</v>
      </c>
      <c r="F96" s="14" t="b">
        <f>'Mise en oeuvre et intégration'!K31</f>
        <v>0</v>
      </c>
      <c r="G96" s="14" t="s">
        <v>603</v>
      </c>
      <c r="H96" s="14" t="s">
        <v>433</v>
      </c>
      <c r="I96" s="14" t="s">
        <v>589</v>
      </c>
      <c r="J96" s="14" t="s">
        <v>589</v>
      </c>
      <c r="K96" s="136">
        <v>1</v>
      </c>
      <c r="L96" s="102" t="s">
        <v>604</v>
      </c>
      <c r="Q96" s="14"/>
      <c r="R96" s="14"/>
      <c r="S96" s="14"/>
      <c r="T96" s="14"/>
      <c r="U96" s="14"/>
      <c r="V96" s="9"/>
      <c r="W96" s="9"/>
      <c r="X96" s="9"/>
      <c r="Y96" s="9"/>
      <c r="Z96" s="14"/>
    </row>
    <row r="97" spans="1:26" x14ac:dyDescent="0.2">
      <c r="A97" s="12"/>
      <c r="B97" s="14" t="str">
        <f>InfoOrg!$B$11</f>
        <v>à l'usage de la FCM</v>
      </c>
      <c r="C97" s="142">
        <f>InfoOrg!$B$9</f>
        <v>0</v>
      </c>
      <c r="D97" s="138">
        <v>11</v>
      </c>
      <c r="E97" s="138" t="s">
        <v>454</v>
      </c>
      <c r="F97" s="14" t="b">
        <f>'Mise en oeuvre et intégration'!K33</f>
        <v>0</v>
      </c>
      <c r="G97" s="14" t="s">
        <v>605</v>
      </c>
      <c r="H97" s="14" t="s">
        <v>433</v>
      </c>
      <c r="I97" s="14" t="s">
        <v>606</v>
      </c>
      <c r="J97" s="14" t="s">
        <v>606</v>
      </c>
      <c r="K97" s="136">
        <v>1</v>
      </c>
      <c r="L97" s="102" t="s">
        <v>607</v>
      </c>
      <c r="R97" s="14"/>
      <c r="S97" s="14"/>
      <c r="T97" s="14"/>
      <c r="U97" s="14"/>
      <c r="V97" s="9"/>
      <c r="W97" s="9"/>
      <c r="X97" s="9"/>
      <c r="Y97" s="9"/>
      <c r="Z97" s="14"/>
    </row>
    <row r="98" spans="1:26" x14ac:dyDescent="0.2">
      <c r="A98" s="12"/>
      <c r="B98" s="14" t="str">
        <f>InfoOrg!$B$11</f>
        <v>à l'usage de la FCM</v>
      </c>
      <c r="C98" s="142">
        <f>InfoOrg!$B$9</f>
        <v>0</v>
      </c>
      <c r="D98" s="138">
        <v>11</v>
      </c>
      <c r="E98" s="138" t="s">
        <v>454</v>
      </c>
      <c r="F98" s="14" t="b">
        <f>'Mise en oeuvre et intégration'!K34</f>
        <v>0</v>
      </c>
      <c r="G98" s="14" t="s">
        <v>608</v>
      </c>
      <c r="H98" s="14" t="s">
        <v>433</v>
      </c>
      <c r="I98" s="14" t="s">
        <v>606</v>
      </c>
      <c r="J98" s="14" t="s">
        <v>606</v>
      </c>
      <c r="K98" s="136">
        <v>1</v>
      </c>
      <c r="L98" s="102" t="s">
        <v>609</v>
      </c>
      <c r="R98" s="14"/>
      <c r="S98" s="14"/>
      <c r="T98" s="14"/>
      <c r="U98" s="14"/>
      <c r="V98" s="9"/>
      <c r="W98" s="9"/>
      <c r="X98" s="9"/>
      <c r="Y98" s="9"/>
      <c r="Z98" s="14"/>
    </row>
    <row r="99" spans="1:26" x14ac:dyDescent="0.2">
      <c r="B99" s="14" t="str">
        <f>InfoOrg!$B$11</f>
        <v>à l'usage de la FCM</v>
      </c>
      <c r="C99" s="142">
        <f>InfoOrg!$B$9</f>
        <v>0</v>
      </c>
      <c r="D99" s="138">
        <v>11</v>
      </c>
      <c r="E99" s="138" t="s">
        <v>454</v>
      </c>
      <c r="F99" s="14" t="b">
        <f>'Mise en oeuvre et intégration'!O27</f>
        <v>0</v>
      </c>
      <c r="G99" s="14" t="s">
        <v>610</v>
      </c>
      <c r="H99" s="14" t="s">
        <v>452</v>
      </c>
      <c r="I99" s="14" t="s">
        <v>589</v>
      </c>
      <c r="J99" s="14" t="s">
        <v>589</v>
      </c>
      <c r="K99" s="136">
        <v>1</v>
      </c>
      <c r="L99" s="102" t="s">
        <v>611</v>
      </c>
      <c r="R99" s="14"/>
      <c r="S99" s="14"/>
      <c r="T99" s="14"/>
      <c r="U99" s="14"/>
      <c r="V99" s="9"/>
      <c r="W99" s="9"/>
      <c r="X99" s="9"/>
      <c r="Y99" s="9"/>
      <c r="Z99" s="14"/>
    </row>
    <row r="100" spans="1:26" x14ac:dyDescent="0.2">
      <c r="B100" s="14" t="str">
        <f>InfoOrg!$B$11</f>
        <v>à l'usage de la FCM</v>
      </c>
      <c r="C100" s="142">
        <f>InfoOrg!$B$9</f>
        <v>0</v>
      </c>
      <c r="D100" s="138">
        <v>11</v>
      </c>
      <c r="E100" s="138" t="s">
        <v>454</v>
      </c>
      <c r="F100" s="14" t="b">
        <f>'Mise en oeuvre et intégration'!O28</f>
        <v>0</v>
      </c>
      <c r="G100" s="14" t="s">
        <v>612</v>
      </c>
      <c r="H100" s="14" t="s">
        <v>452</v>
      </c>
      <c r="I100" s="14" t="s">
        <v>589</v>
      </c>
      <c r="J100" s="14" t="s">
        <v>589</v>
      </c>
      <c r="K100" s="136">
        <v>1</v>
      </c>
      <c r="L100" s="102" t="s">
        <v>613</v>
      </c>
      <c r="M100" s="14"/>
      <c r="R100" s="14"/>
      <c r="S100" s="14"/>
      <c r="T100" s="14"/>
      <c r="U100" s="14"/>
      <c r="V100" s="9"/>
      <c r="W100" s="9"/>
      <c r="X100" s="9"/>
      <c r="Y100" s="9"/>
      <c r="Z100" s="14"/>
    </row>
    <row r="101" spans="1:26" x14ac:dyDescent="0.2">
      <c r="B101" s="14" t="str">
        <f>InfoOrg!$B$11</f>
        <v>à l'usage de la FCM</v>
      </c>
      <c r="C101" s="142">
        <f>InfoOrg!$B$9</f>
        <v>0</v>
      </c>
      <c r="D101" s="138">
        <v>11</v>
      </c>
      <c r="E101" s="138" t="s">
        <v>454</v>
      </c>
      <c r="F101" s="14" t="b">
        <f>'Mise en oeuvre et intégration'!O33</f>
        <v>0</v>
      </c>
      <c r="G101" s="14" t="s">
        <v>614</v>
      </c>
      <c r="H101" s="14" t="s">
        <v>452</v>
      </c>
      <c r="I101" s="14" t="s">
        <v>606</v>
      </c>
      <c r="J101" s="14" t="s">
        <v>606</v>
      </c>
      <c r="K101" s="136">
        <v>1</v>
      </c>
      <c r="L101" s="102" t="s">
        <v>615</v>
      </c>
      <c r="R101" s="14"/>
      <c r="S101" s="14"/>
      <c r="T101" s="14"/>
      <c r="U101" s="14"/>
      <c r="V101" s="9"/>
      <c r="W101" s="9"/>
      <c r="X101" s="9"/>
      <c r="Y101" s="9"/>
      <c r="Z101" s="14"/>
    </row>
    <row r="102" spans="1:26" x14ac:dyDescent="0.2">
      <c r="A102"/>
      <c r="B102" s="14" t="str">
        <f>InfoOrg!$B$11</f>
        <v>à l'usage de la FCM</v>
      </c>
      <c r="C102" s="142">
        <f>InfoOrg!$B$9</f>
        <v>0</v>
      </c>
      <c r="D102" s="138">
        <v>11</v>
      </c>
      <c r="E102" s="138" t="s">
        <v>454</v>
      </c>
      <c r="F102" s="14" t="b">
        <f>'Mise en oeuvre et intégration'!O34</f>
        <v>0</v>
      </c>
      <c r="G102" s="14" t="s">
        <v>616</v>
      </c>
      <c r="H102" s="14" t="s">
        <v>452</v>
      </c>
      <c r="I102" s="14" t="s">
        <v>606</v>
      </c>
      <c r="J102" s="14" t="s">
        <v>606</v>
      </c>
      <c r="K102" s="136">
        <v>1</v>
      </c>
      <c r="L102" s="102" t="s">
        <v>617</v>
      </c>
      <c r="R102" s="14"/>
      <c r="S102" s="14"/>
      <c r="T102" s="14"/>
      <c r="U102" s="14"/>
      <c r="V102" s="9"/>
      <c r="W102" s="9"/>
      <c r="X102" s="9"/>
      <c r="Y102" s="9"/>
      <c r="Z102" s="14"/>
    </row>
    <row r="103" spans="1:26" x14ac:dyDescent="0.2">
      <c r="A103" s="12"/>
      <c r="B103" s="14" t="str">
        <f>InfoOrg!$B$11</f>
        <v>à l'usage de la FCM</v>
      </c>
      <c r="C103" s="142">
        <f>InfoOrg!$B$9</f>
        <v>0</v>
      </c>
      <c r="D103" s="138">
        <v>11</v>
      </c>
      <c r="E103" s="138" t="s">
        <v>454</v>
      </c>
      <c r="F103" s="14" t="b">
        <f>'Mise en oeuvre et intégration'!O35</f>
        <v>0</v>
      </c>
      <c r="G103" s="14" t="s">
        <v>618</v>
      </c>
      <c r="H103" s="14" t="s">
        <v>452</v>
      </c>
      <c r="I103" s="14" t="s">
        <v>606</v>
      </c>
      <c r="J103" s="14" t="s">
        <v>606</v>
      </c>
      <c r="K103" s="136">
        <v>1</v>
      </c>
      <c r="L103" s="102" t="s">
        <v>619</v>
      </c>
      <c r="R103" s="14"/>
      <c r="S103" s="14"/>
      <c r="T103" s="14"/>
      <c r="U103" s="14"/>
      <c r="V103" s="9"/>
      <c r="W103" s="9"/>
      <c r="X103" s="9"/>
      <c r="Y103" s="9"/>
      <c r="Z103" s="14"/>
    </row>
    <row r="104" spans="1:26" x14ac:dyDescent="0.2">
      <c r="A104" s="12"/>
      <c r="B104" s="14" t="str">
        <f>InfoOrg!$B$11</f>
        <v>à l'usage de la FCM</v>
      </c>
      <c r="C104" s="142">
        <f>InfoOrg!$B$9</f>
        <v>0</v>
      </c>
      <c r="D104" s="138">
        <v>11</v>
      </c>
      <c r="E104" s="138" t="s">
        <v>454</v>
      </c>
      <c r="F104" s="14" t="b">
        <f>'Mise en oeuvre et intégration'!O36</f>
        <v>0</v>
      </c>
      <c r="G104" s="14" t="s">
        <v>620</v>
      </c>
      <c r="H104" s="14" t="s">
        <v>452</v>
      </c>
      <c r="I104" s="14" t="s">
        <v>606</v>
      </c>
      <c r="J104" s="14" t="s">
        <v>606</v>
      </c>
      <c r="K104" s="136">
        <v>1</v>
      </c>
      <c r="L104" s="102" t="s">
        <v>621</v>
      </c>
      <c r="R104" s="14"/>
      <c r="S104" s="14"/>
      <c r="T104" s="14"/>
      <c r="U104" s="14"/>
      <c r="V104" s="9"/>
      <c r="W104" s="9"/>
      <c r="X104" s="9"/>
      <c r="Y104" s="9"/>
      <c r="Z104" s="14"/>
    </row>
    <row r="105" spans="1:26" x14ac:dyDescent="0.2">
      <c r="A105" s="12"/>
      <c r="B105" s="14" t="str">
        <f>InfoOrg!$B$11</f>
        <v>à l'usage de la FCM</v>
      </c>
      <c r="C105" s="142">
        <f>InfoOrg!$B$9</f>
        <v>0</v>
      </c>
      <c r="D105" s="138">
        <v>5</v>
      </c>
      <c r="E105" s="138" t="s">
        <v>435</v>
      </c>
      <c r="F105" s="14" t="b">
        <f>'Planification risques et adapta'!C7</f>
        <v>0</v>
      </c>
      <c r="G105" s="14" t="s">
        <v>622</v>
      </c>
      <c r="H105" s="14"/>
      <c r="I105" s="14" t="s">
        <v>415</v>
      </c>
      <c r="J105" s="14" t="s">
        <v>415</v>
      </c>
      <c r="K105" s="14">
        <v>0</v>
      </c>
      <c r="L105" s="102" t="s">
        <v>623</v>
      </c>
      <c r="R105" s="14"/>
      <c r="S105" s="14"/>
      <c r="T105" s="14"/>
      <c r="U105" s="14"/>
      <c r="V105" s="9"/>
      <c r="W105" s="9"/>
      <c r="X105" s="9"/>
      <c r="Y105" s="9"/>
      <c r="Z105" s="14"/>
    </row>
    <row r="106" spans="1:26" x14ac:dyDescent="0.2">
      <c r="A106" s="12"/>
      <c r="B106" s="14" t="str">
        <f>InfoOrg!$B$11</f>
        <v>à l'usage de la FCM</v>
      </c>
      <c r="C106" s="142">
        <f>InfoOrg!$B$9</f>
        <v>0</v>
      </c>
      <c r="D106" s="138">
        <v>5</v>
      </c>
      <c r="E106" s="138" t="s">
        <v>435</v>
      </c>
      <c r="F106" s="14" t="b">
        <f>'Planification risques et adapta'!C8</f>
        <v>0</v>
      </c>
      <c r="G106" s="14" t="s">
        <v>624</v>
      </c>
      <c r="H106" s="14"/>
      <c r="I106" s="14" t="s">
        <v>415</v>
      </c>
      <c r="J106" s="14" t="s">
        <v>415</v>
      </c>
      <c r="K106" s="14">
        <v>1</v>
      </c>
      <c r="L106" s="102" t="s">
        <v>625</v>
      </c>
      <c r="M106" s="14"/>
      <c r="R106" s="14"/>
      <c r="S106" s="14"/>
      <c r="T106" s="14"/>
      <c r="U106" s="14"/>
      <c r="V106" s="9"/>
      <c r="W106" s="9"/>
      <c r="X106" s="9"/>
      <c r="Y106" s="9"/>
      <c r="Z106" s="14"/>
    </row>
    <row r="107" spans="1:26" x14ac:dyDescent="0.2">
      <c r="A107" s="12"/>
      <c r="B107" s="14" t="str">
        <f>InfoOrg!$B$11</f>
        <v>à l'usage de la FCM</v>
      </c>
      <c r="C107" s="142">
        <f>InfoOrg!$B$9</f>
        <v>0</v>
      </c>
      <c r="D107" s="138">
        <v>5</v>
      </c>
      <c r="E107" s="138" t="s">
        <v>435</v>
      </c>
      <c r="F107" s="14" t="b">
        <f>'Planification risques et adapta'!C9</f>
        <v>0</v>
      </c>
      <c r="G107" s="14" t="s">
        <v>626</v>
      </c>
      <c r="H107" s="14"/>
      <c r="I107" s="14" t="s">
        <v>415</v>
      </c>
      <c r="J107" s="14" t="s">
        <v>415</v>
      </c>
      <c r="K107" s="14">
        <v>2</v>
      </c>
      <c r="L107" s="102" t="s">
        <v>627</v>
      </c>
      <c r="R107" s="14"/>
      <c r="S107" s="14"/>
      <c r="T107" s="14"/>
      <c r="U107" s="14"/>
      <c r="V107" s="9"/>
      <c r="W107" s="9"/>
      <c r="X107" s="9"/>
      <c r="Y107" s="9"/>
      <c r="Z107" s="14"/>
    </row>
    <row r="108" spans="1:26" x14ac:dyDescent="0.2">
      <c r="A108" s="12"/>
      <c r="B108" s="14" t="str">
        <f>InfoOrg!$B$11</f>
        <v>à l'usage de la FCM</v>
      </c>
      <c r="C108" s="142">
        <f>InfoOrg!$B$9</f>
        <v>0</v>
      </c>
      <c r="D108" s="138">
        <v>5</v>
      </c>
      <c r="E108" s="138" t="s">
        <v>435</v>
      </c>
      <c r="F108" s="14" t="b">
        <f>'Planification risques et adapta'!C10</f>
        <v>0</v>
      </c>
      <c r="G108" s="14" t="s">
        <v>628</v>
      </c>
      <c r="H108" s="14"/>
      <c r="I108" s="14" t="s">
        <v>415</v>
      </c>
      <c r="J108" s="14" t="s">
        <v>415</v>
      </c>
      <c r="K108" s="14">
        <v>3</v>
      </c>
      <c r="L108" s="102" t="s">
        <v>629</v>
      </c>
      <c r="R108" s="14"/>
      <c r="S108" s="14"/>
      <c r="T108" s="14"/>
      <c r="U108" s="14"/>
      <c r="V108" s="9"/>
      <c r="W108" s="9"/>
      <c r="X108" s="9"/>
      <c r="Y108" s="9"/>
      <c r="Z108" s="14"/>
    </row>
    <row r="109" spans="1:26" x14ac:dyDescent="0.2">
      <c r="A109" s="12"/>
      <c r="B109" s="14" t="str">
        <f>InfoOrg!$B$11</f>
        <v>à l'usage de la FCM</v>
      </c>
      <c r="C109" s="142">
        <f>InfoOrg!$B$9</f>
        <v>0</v>
      </c>
      <c r="D109" s="138">
        <v>5</v>
      </c>
      <c r="E109" s="138" t="s">
        <v>435</v>
      </c>
      <c r="F109" s="14" t="b">
        <f>'Planification risques et adapta'!F7</f>
        <v>0</v>
      </c>
      <c r="G109" s="14" t="s">
        <v>630</v>
      </c>
      <c r="H109" s="14"/>
      <c r="I109" s="14" t="s">
        <v>416</v>
      </c>
      <c r="J109" s="14" t="s">
        <v>416</v>
      </c>
      <c r="K109" s="14">
        <v>0</v>
      </c>
      <c r="L109" s="102" t="s">
        <v>631</v>
      </c>
      <c r="M109" s="14"/>
      <c r="R109" s="14"/>
      <c r="S109" s="14"/>
      <c r="T109" s="14"/>
      <c r="U109" s="14"/>
      <c r="V109" s="9"/>
      <c r="W109" s="9"/>
      <c r="X109" s="9"/>
      <c r="Y109" s="9"/>
      <c r="Z109" s="14"/>
    </row>
    <row r="110" spans="1:26" x14ac:dyDescent="0.2">
      <c r="A110" s="12"/>
      <c r="B110" s="14" t="str">
        <f>InfoOrg!$B$11</f>
        <v>à l'usage de la FCM</v>
      </c>
      <c r="C110" s="142">
        <f>InfoOrg!$B$9</f>
        <v>0</v>
      </c>
      <c r="D110" s="138">
        <v>5</v>
      </c>
      <c r="E110" s="138" t="s">
        <v>435</v>
      </c>
      <c r="F110" s="14" t="b">
        <f>'Planification risques et adapta'!F8</f>
        <v>0</v>
      </c>
      <c r="G110" s="14" t="s">
        <v>632</v>
      </c>
      <c r="H110" s="14"/>
      <c r="I110" s="14" t="s">
        <v>416</v>
      </c>
      <c r="J110" s="14" t="s">
        <v>416</v>
      </c>
      <c r="K110" s="14">
        <v>1</v>
      </c>
      <c r="L110" s="102" t="s">
        <v>633</v>
      </c>
      <c r="R110" s="14"/>
      <c r="S110" s="14"/>
      <c r="T110" s="14"/>
      <c r="U110" s="14"/>
      <c r="V110" s="9"/>
      <c r="W110" s="9"/>
      <c r="X110" s="9"/>
      <c r="Y110" s="9"/>
      <c r="Z110" s="14"/>
    </row>
    <row r="111" spans="1:26" x14ac:dyDescent="0.2">
      <c r="A111" s="12"/>
      <c r="B111" s="14" t="str">
        <f>InfoOrg!$B$11</f>
        <v>à l'usage de la FCM</v>
      </c>
      <c r="C111" s="142">
        <f>InfoOrg!$B$9</f>
        <v>0</v>
      </c>
      <c r="D111" s="138">
        <v>5</v>
      </c>
      <c r="E111" s="138" t="s">
        <v>435</v>
      </c>
      <c r="F111" s="14" t="b">
        <f>'Planification risques et adapta'!F9</f>
        <v>0</v>
      </c>
      <c r="G111" s="14" t="s">
        <v>634</v>
      </c>
      <c r="H111" s="14"/>
      <c r="I111" s="14" t="s">
        <v>416</v>
      </c>
      <c r="J111" s="14" t="s">
        <v>416</v>
      </c>
      <c r="K111" s="14">
        <v>2</v>
      </c>
      <c r="L111" s="102" t="s">
        <v>635</v>
      </c>
      <c r="R111" s="14"/>
      <c r="S111" s="14"/>
      <c r="T111" s="14"/>
      <c r="U111" s="14"/>
      <c r="V111" s="9"/>
      <c r="W111" s="9"/>
      <c r="X111" s="9"/>
      <c r="Y111" s="9"/>
      <c r="Z111" s="14"/>
    </row>
    <row r="112" spans="1:26" x14ac:dyDescent="0.2">
      <c r="B112" s="14" t="str">
        <f>InfoOrg!$B$11</f>
        <v>à l'usage de la FCM</v>
      </c>
      <c r="C112" s="142">
        <f>InfoOrg!$B$9</f>
        <v>0</v>
      </c>
      <c r="D112" s="138">
        <v>5</v>
      </c>
      <c r="E112" s="138" t="s">
        <v>435</v>
      </c>
      <c r="F112" s="14" t="b">
        <f>'Planification risques et adapta'!F10</f>
        <v>0</v>
      </c>
      <c r="G112" s="14" t="s">
        <v>636</v>
      </c>
      <c r="H112" s="14"/>
      <c r="I112" s="14" t="s">
        <v>416</v>
      </c>
      <c r="J112" s="14" t="s">
        <v>416</v>
      </c>
      <c r="K112" s="14">
        <v>3</v>
      </c>
      <c r="L112" s="102" t="s">
        <v>637</v>
      </c>
      <c r="S112" s="14"/>
      <c r="T112" s="14"/>
      <c r="U112" s="14"/>
      <c r="V112" s="9"/>
      <c r="W112" s="9"/>
      <c r="X112" s="9"/>
      <c r="Y112" s="9"/>
      <c r="Z112" s="14"/>
    </row>
    <row r="113" spans="1:26" x14ac:dyDescent="0.2">
      <c r="B113" s="14" t="str">
        <f>InfoOrg!$B$11</f>
        <v>à l'usage de la FCM</v>
      </c>
      <c r="C113" s="142">
        <f>InfoOrg!$B$9</f>
        <v>0</v>
      </c>
      <c r="D113" s="138">
        <v>5</v>
      </c>
      <c r="E113" s="138" t="s">
        <v>435</v>
      </c>
      <c r="F113" s="14" t="b">
        <f>'Planification risques et adapta'!I7</f>
        <v>0</v>
      </c>
      <c r="G113" s="14" t="s">
        <v>638</v>
      </c>
      <c r="H113" s="14"/>
      <c r="I113" s="14" t="s">
        <v>417</v>
      </c>
      <c r="J113" s="14" t="s">
        <v>417</v>
      </c>
      <c r="K113" s="14">
        <v>0</v>
      </c>
      <c r="L113" s="102" t="s">
        <v>639</v>
      </c>
      <c r="U113" s="14"/>
      <c r="V113" s="9"/>
      <c r="W113" s="9"/>
      <c r="X113" s="9"/>
      <c r="Y113" s="9"/>
      <c r="Z113" s="14"/>
    </row>
    <row r="114" spans="1:26" x14ac:dyDescent="0.2">
      <c r="B114" s="14" t="str">
        <f>InfoOrg!$B$11</f>
        <v>à l'usage de la FCM</v>
      </c>
      <c r="C114" s="142">
        <f>InfoOrg!$B$9</f>
        <v>0</v>
      </c>
      <c r="D114" s="138">
        <v>5</v>
      </c>
      <c r="E114" s="138" t="s">
        <v>435</v>
      </c>
      <c r="F114" s="14" t="b">
        <f>'Planification risques et adapta'!I8</f>
        <v>0</v>
      </c>
      <c r="G114" s="14" t="s">
        <v>640</v>
      </c>
      <c r="H114" s="14"/>
      <c r="I114" s="14" t="s">
        <v>417</v>
      </c>
      <c r="J114" s="14" t="s">
        <v>417</v>
      </c>
      <c r="K114" s="14">
        <v>1</v>
      </c>
      <c r="L114" s="102" t="s">
        <v>641</v>
      </c>
      <c r="T114" s="9"/>
      <c r="U114" s="14"/>
      <c r="V114" s="9"/>
      <c r="W114" s="9"/>
      <c r="X114" s="9"/>
      <c r="Y114" s="9"/>
      <c r="Z114" s="14"/>
    </row>
    <row r="115" spans="1:26" x14ac:dyDescent="0.2">
      <c r="B115" s="14" t="str">
        <f>InfoOrg!$B$11</f>
        <v>à l'usage de la FCM</v>
      </c>
      <c r="C115" s="142">
        <f>InfoOrg!$B$9</f>
        <v>0</v>
      </c>
      <c r="D115" s="138">
        <v>5</v>
      </c>
      <c r="E115" s="138" t="s">
        <v>435</v>
      </c>
      <c r="F115" s="14" t="b">
        <f>'Planification risques et adapta'!I9</f>
        <v>0</v>
      </c>
      <c r="G115" s="14" t="s">
        <v>642</v>
      </c>
      <c r="H115" s="14"/>
      <c r="I115" s="14" t="s">
        <v>417</v>
      </c>
      <c r="J115" s="14" t="s">
        <v>417</v>
      </c>
      <c r="K115" s="14">
        <v>2</v>
      </c>
      <c r="L115" s="102" t="s">
        <v>643</v>
      </c>
      <c r="V115" s="8"/>
      <c r="W115" s="8"/>
      <c r="X115" s="8"/>
      <c r="Y115" s="8"/>
      <c r="Z115" s="14"/>
    </row>
    <row r="116" spans="1:26" x14ac:dyDescent="0.2">
      <c r="A116" s="12"/>
      <c r="B116" s="14" t="str">
        <f>InfoOrg!$B$11</f>
        <v>à l'usage de la FCM</v>
      </c>
      <c r="C116" s="142">
        <f>InfoOrg!$B$9</f>
        <v>0</v>
      </c>
      <c r="D116" s="138">
        <v>6</v>
      </c>
      <c r="E116" s="138" t="s">
        <v>438</v>
      </c>
      <c r="F116" s="14" t="b">
        <f>'Planification risques et adapta'!C15</f>
        <v>0</v>
      </c>
      <c r="G116" s="14" t="s">
        <v>644</v>
      </c>
      <c r="H116" s="14"/>
      <c r="I116" s="14" t="s">
        <v>415</v>
      </c>
      <c r="J116" s="14" t="s">
        <v>415</v>
      </c>
      <c r="K116" s="14">
        <v>0</v>
      </c>
      <c r="L116" s="102" t="s">
        <v>623</v>
      </c>
      <c r="Q116" s="14"/>
      <c r="R116" s="15"/>
      <c r="S116" s="13"/>
      <c r="T116" s="14"/>
      <c r="U116" s="14"/>
      <c r="V116" s="9"/>
      <c r="W116" s="9"/>
      <c r="X116" s="9"/>
      <c r="Y116" s="9"/>
      <c r="Z116" s="14"/>
    </row>
    <row r="117" spans="1:26" x14ac:dyDescent="0.2">
      <c r="A117" s="12"/>
      <c r="B117" s="14" t="str">
        <f>InfoOrg!$B$11</f>
        <v>à l'usage de la FCM</v>
      </c>
      <c r="C117" s="142">
        <f>InfoOrg!$B$9</f>
        <v>0</v>
      </c>
      <c r="D117" s="138">
        <v>6</v>
      </c>
      <c r="E117" s="138" t="s">
        <v>438</v>
      </c>
      <c r="F117" s="14" t="b">
        <f>'Planification risques et adapta'!C16</f>
        <v>0</v>
      </c>
      <c r="G117" s="14" t="s">
        <v>645</v>
      </c>
      <c r="H117" s="14"/>
      <c r="I117" s="14" t="s">
        <v>415</v>
      </c>
      <c r="J117" s="14" t="s">
        <v>415</v>
      </c>
      <c r="K117" s="14">
        <v>1</v>
      </c>
      <c r="L117" s="102" t="s">
        <v>625</v>
      </c>
      <c r="Q117" s="14"/>
      <c r="R117" s="14"/>
      <c r="S117" s="14"/>
      <c r="T117" s="14"/>
      <c r="U117" s="14"/>
      <c r="V117" s="9"/>
      <c r="W117" s="9"/>
      <c r="X117" s="9"/>
      <c r="Y117" s="9"/>
      <c r="Z117" s="14"/>
    </row>
    <row r="118" spans="1:26" x14ac:dyDescent="0.2">
      <c r="A118" s="12"/>
      <c r="B118" s="14" t="str">
        <f>InfoOrg!$B$11</f>
        <v>à l'usage de la FCM</v>
      </c>
      <c r="C118" s="142">
        <f>InfoOrg!$B$9</f>
        <v>0</v>
      </c>
      <c r="D118" s="138">
        <v>6</v>
      </c>
      <c r="E118" s="138" t="s">
        <v>438</v>
      </c>
      <c r="F118" s="14" t="b">
        <f>'Planification risques et adapta'!C17</f>
        <v>0</v>
      </c>
      <c r="G118" s="14" t="s">
        <v>646</v>
      </c>
      <c r="H118" s="14"/>
      <c r="I118" s="14" t="s">
        <v>415</v>
      </c>
      <c r="J118" s="14" t="s">
        <v>415</v>
      </c>
      <c r="K118" s="14">
        <v>2</v>
      </c>
      <c r="L118" s="102" t="s">
        <v>627</v>
      </c>
      <c r="Q118" s="14"/>
      <c r="R118" s="14"/>
      <c r="S118" s="14"/>
      <c r="T118" s="14"/>
      <c r="U118" s="14"/>
      <c r="V118" s="9"/>
      <c r="W118" s="9"/>
      <c r="X118" s="9"/>
      <c r="Y118" s="9"/>
      <c r="Z118" s="14"/>
    </row>
    <row r="119" spans="1:26" x14ac:dyDescent="0.2">
      <c r="A119" s="12"/>
      <c r="B119" s="14" t="str">
        <f>InfoOrg!$B$11</f>
        <v>à l'usage de la FCM</v>
      </c>
      <c r="C119" s="142">
        <f>InfoOrg!$B$9</f>
        <v>0</v>
      </c>
      <c r="D119" s="138">
        <v>6</v>
      </c>
      <c r="E119" s="138" t="s">
        <v>438</v>
      </c>
      <c r="F119" s="14" t="b">
        <f>'Planification risques et adapta'!C18</f>
        <v>0</v>
      </c>
      <c r="G119" s="14" t="s">
        <v>647</v>
      </c>
      <c r="H119" s="14"/>
      <c r="I119" s="14" t="s">
        <v>415</v>
      </c>
      <c r="J119" s="14" t="s">
        <v>415</v>
      </c>
      <c r="K119" s="14">
        <v>3</v>
      </c>
      <c r="L119" s="102" t="s">
        <v>629</v>
      </c>
      <c r="Q119" s="14"/>
      <c r="R119" s="14"/>
      <c r="S119" s="14"/>
      <c r="T119" s="14"/>
      <c r="U119" s="14"/>
      <c r="V119" s="9"/>
      <c r="W119" s="9"/>
      <c r="X119" s="9"/>
      <c r="Y119" s="9"/>
      <c r="Z119" s="14"/>
    </row>
    <row r="120" spans="1:26" x14ac:dyDescent="0.2">
      <c r="A120" s="12"/>
      <c r="B120" s="14" t="str">
        <f>InfoOrg!$B$11</f>
        <v>à l'usage de la FCM</v>
      </c>
      <c r="C120" s="142">
        <f>InfoOrg!$B$9</f>
        <v>0</v>
      </c>
      <c r="D120" s="138">
        <v>6</v>
      </c>
      <c r="E120" s="138" t="s">
        <v>438</v>
      </c>
      <c r="F120" s="14" t="b">
        <f>'Planification risques et adapta'!F15</f>
        <v>0</v>
      </c>
      <c r="G120" s="14" t="s">
        <v>648</v>
      </c>
      <c r="H120" s="14"/>
      <c r="I120" s="14" t="s">
        <v>416</v>
      </c>
      <c r="J120" s="14" t="s">
        <v>416</v>
      </c>
      <c r="K120" s="14">
        <v>0</v>
      </c>
      <c r="L120" s="102" t="s">
        <v>631</v>
      </c>
      <c r="Q120" s="14"/>
      <c r="R120" s="14"/>
      <c r="S120" s="14"/>
      <c r="T120" s="14"/>
      <c r="U120" s="14"/>
      <c r="V120" s="9"/>
      <c r="W120" s="9"/>
      <c r="X120" s="9"/>
      <c r="Y120" s="9"/>
      <c r="Z120" s="14"/>
    </row>
    <row r="121" spans="1:26" x14ac:dyDescent="0.2">
      <c r="A121" s="12"/>
      <c r="B121" s="14" t="str">
        <f>InfoOrg!$B$11</f>
        <v>à l'usage de la FCM</v>
      </c>
      <c r="C121" s="142">
        <f>InfoOrg!$B$9</f>
        <v>0</v>
      </c>
      <c r="D121" s="138">
        <v>6</v>
      </c>
      <c r="E121" s="138" t="s">
        <v>438</v>
      </c>
      <c r="F121" s="14" t="b">
        <f>'Planification risques et adapta'!F16</f>
        <v>0</v>
      </c>
      <c r="G121" s="14" t="s">
        <v>649</v>
      </c>
      <c r="H121" s="14"/>
      <c r="I121" s="14" t="s">
        <v>416</v>
      </c>
      <c r="J121" s="14" t="s">
        <v>416</v>
      </c>
      <c r="K121" s="14">
        <v>1</v>
      </c>
      <c r="L121" s="102" t="s">
        <v>633</v>
      </c>
      <c r="Q121" s="14"/>
      <c r="R121" s="14"/>
      <c r="S121" s="14"/>
      <c r="T121" s="14"/>
      <c r="U121" s="14"/>
      <c r="V121" s="9"/>
      <c r="W121" s="9"/>
      <c r="X121" s="9"/>
      <c r="Y121" s="9"/>
      <c r="Z121" s="14"/>
    </row>
    <row r="122" spans="1:26" x14ac:dyDescent="0.2">
      <c r="B122" s="14" t="str">
        <f>InfoOrg!$B$11</f>
        <v>à l'usage de la FCM</v>
      </c>
      <c r="C122" s="142">
        <f>InfoOrg!$B$9</f>
        <v>0</v>
      </c>
      <c r="D122" s="138">
        <v>6</v>
      </c>
      <c r="E122" s="138" t="s">
        <v>438</v>
      </c>
      <c r="F122" s="14" t="b">
        <f>'Planification risques et adapta'!F17</f>
        <v>0</v>
      </c>
      <c r="G122" s="14" t="s">
        <v>650</v>
      </c>
      <c r="H122" s="14"/>
      <c r="I122" s="14" t="s">
        <v>416</v>
      </c>
      <c r="J122" s="14" t="s">
        <v>416</v>
      </c>
      <c r="K122" s="14">
        <v>2</v>
      </c>
      <c r="L122" s="102" t="s">
        <v>635</v>
      </c>
      <c r="M122" s="13"/>
      <c r="U122" s="14"/>
      <c r="V122" s="9"/>
      <c r="W122" s="9"/>
      <c r="X122" s="9"/>
      <c r="Y122" s="9"/>
      <c r="Z122" s="14"/>
    </row>
    <row r="123" spans="1:26" x14ac:dyDescent="0.2">
      <c r="A123" s="12"/>
      <c r="B123" s="14" t="str">
        <f>InfoOrg!$B$11</f>
        <v>à l'usage de la FCM</v>
      </c>
      <c r="C123" s="142">
        <f>InfoOrg!$B$9</f>
        <v>0</v>
      </c>
      <c r="D123" s="138">
        <v>6</v>
      </c>
      <c r="E123" s="138" t="s">
        <v>438</v>
      </c>
      <c r="F123" s="14" t="b">
        <f>'Planification risques et adapta'!F18</f>
        <v>0</v>
      </c>
      <c r="G123" s="14" t="s">
        <v>651</v>
      </c>
      <c r="H123" s="14"/>
      <c r="I123" s="14" t="s">
        <v>416</v>
      </c>
      <c r="J123" s="14" t="s">
        <v>416</v>
      </c>
      <c r="K123" s="14">
        <v>3</v>
      </c>
      <c r="L123" s="102" t="s">
        <v>637</v>
      </c>
      <c r="Q123" s="14"/>
      <c r="R123" s="14"/>
      <c r="S123" s="14"/>
      <c r="T123" s="14"/>
      <c r="U123" s="14"/>
      <c r="V123" s="9"/>
      <c r="W123" s="9"/>
      <c r="X123" s="9"/>
      <c r="Y123" s="9"/>
      <c r="Z123" s="14"/>
    </row>
    <row r="124" spans="1:26" x14ac:dyDescent="0.2">
      <c r="B124" s="14" t="str">
        <f>InfoOrg!$B$11</f>
        <v>à l'usage de la FCM</v>
      </c>
      <c r="C124" s="142">
        <f>InfoOrg!$B$9</f>
        <v>0</v>
      </c>
      <c r="D124" s="138">
        <v>6</v>
      </c>
      <c r="E124" s="138" t="s">
        <v>438</v>
      </c>
      <c r="F124" s="14" t="b">
        <f>'Planification risques et adapta'!I15</f>
        <v>0</v>
      </c>
      <c r="G124" s="14" t="s">
        <v>652</v>
      </c>
      <c r="H124" s="14"/>
      <c r="I124" s="14" t="s">
        <v>417</v>
      </c>
      <c r="J124" s="14" t="s">
        <v>417</v>
      </c>
      <c r="K124" s="14">
        <v>0</v>
      </c>
      <c r="L124" s="102" t="s">
        <v>639</v>
      </c>
      <c r="V124" s="8"/>
      <c r="W124" s="8"/>
      <c r="X124" s="8"/>
      <c r="Y124" s="8"/>
      <c r="Z124" s="14"/>
    </row>
    <row r="125" spans="1:26" x14ac:dyDescent="0.2">
      <c r="A125" s="12"/>
      <c r="B125" s="14" t="str">
        <f>InfoOrg!$B$11</f>
        <v>à l'usage de la FCM</v>
      </c>
      <c r="C125" s="142">
        <f>InfoOrg!$B$9</f>
        <v>0</v>
      </c>
      <c r="D125" s="138">
        <v>6</v>
      </c>
      <c r="E125" s="138" t="s">
        <v>438</v>
      </c>
      <c r="F125" s="14" t="b">
        <f>'Planification risques et adapta'!I16</f>
        <v>0</v>
      </c>
      <c r="G125" s="14" t="s">
        <v>653</v>
      </c>
      <c r="H125" s="14"/>
      <c r="I125" s="14" t="s">
        <v>417</v>
      </c>
      <c r="J125" s="14" t="s">
        <v>417</v>
      </c>
      <c r="K125" s="14">
        <v>1</v>
      </c>
      <c r="L125" s="102" t="s">
        <v>641</v>
      </c>
      <c r="Q125" s="14"/>
      <c r="R125" s="14"/>
      <c r="S125" s="14"/>
      <c r="T125" s="14"/>
      <c r="U125" s="14"/>
      <c r="V125" s="9"/>
      <c r="W125" s="9"/>
      <c r="X125" s="9"/>
      <c r="Y125" s="9"/>
      <c r="Z125" s="14"/>
    </row>
    <row r="126" spans="1:26" x14ac:dyDescent="0.2">
      <c r="A126" s="12"/>
      <c r="B126" s="14" t="str">
        <f>InfoOrg!$B$11</f>
        <v>à l'usage de la FCM</v>
      </c>
      <c r="C126" s="142">
        <f>InfoOrg!$B$9</f>
        <v>0</v>
      </c>
      <c r="D126" s="138">
        <v>6</v>
      </c>
      <c r="E126" s="138" t="s">
        <v>438</v>
      </c>
      <c r="F126" s="14" t="b">
        <f>'Planification risques et adapta'!I17</f>
        <v>0</v>
      </c>
      <c r="G126" s="14" t="s">
        <v>654</v>
      </c>
      <c r="H126" s="14"/>
      <c r="I126" s="14" t="s">
        <v>417</v>
      </c>
      <c r="J126" s="14" t="s">
        <v>417</v>
      </c>
      <c r="K126" s="14">
        <v>2</v>
      </c>
      <c r="L126" s="102" t="s">
        <v>643</v>
      </c>
      <c r="M126" s="14"/>
      <c r="Q126" s="14"/>
      <c r="R126" s="14"/>
      <c r="S126" s="14"/>
      <c r="T126" s="14"/>
      <c r="U126" s="14"/>
      <c r="V126" s="9"/>
      <c r="W126" s="9"/>
      <c r="X126" s="9"/>
      <c r="Y126" s="9"/>
      <c r="Z126" s="14"/>
    </row>
    <row r="127" spans="1:26" x14ac:dyDescent="0.2">
      <c r="A127" s="12"/>
      <c r="B127" s="14" t="str">
        <f>InfoOrg!$B$11</f>
        <v>à l'usage de la FCM</v>
      </c>
      <c r="C127" s="142">
        <f>InfoOrg!$B$9</f>
        <v>0</v>
      </c>
      <c r="D127" s="138">
        <v>7</v>
      </c>
      <c r="E127" s="138" t="s">
        <v>441</v>
      </c>
      <c r="F127" s="14" t="b">
        <f>'Planification risques et adapta'!C23</f>
        <v>0</v>
      </c>
      <c r="G127" s="14" t="s">
        <v>655</v>
      </c>
      <c r="H127" s="14"/>
      <c r="I127" s="14" t="s">
        <v>415</v>
      </c>
      <c r="J127" s="14" t="s">
        <v>415</v>
      </c>
      <c r="K127" s="14">
        <v>0</v>
      </c>
      <c r="L127" s="102" t="s">
        <v>623</v>
      </c>
      <c r="M127" s="14"/>
      <c r="Q127" s="14"/>
      <c r="R127" s="14"/>
      <c r="S127" s="14"/>
      <c r="T127" s="14"/>
      <c r="U127" s="14"/>
      <c r="V127" s="9"/>
      <c r="W127" s="9"/>
      <c r="X127" s="9"/>
      <c r="Y127" s="9"/>
      <c r="Z127" s="14"/>
    </row>
    <row r="128" spans="1:26" x14ac:dyDescent="0.2">
      <c r="A128" s="12"/>
      <c r="B128" s="14" t="str">
        <f>InfoOrg!$B$11</f>
        <v>à l'usage de la FCM</v>
      </c>
      <c r="C128" s="142">
        <f>InfoOrg!$B$9</f>
        <v>0</v>
      </c>
      <c r="D128" s="138">
        <v>7</v>
      </c>
      <c r="E128" s="138" t="s">
        <v>441</v>
      </c>
      <c r="F128" s="14" t="b">
        <f>'Planification risques et adapta'!C24</f>
        <v>0</v>
      </c>
      <c r="G128" s="14" t="s">
        <v>656</v>
      </c>
      <c r="H128" s="14"/>
      <c r="I128" s="14" t="s">
        <v>415</v>
      </c>
      <c r="J128" s="14" t="s">
        <v>415</v>
      </c>
      <c r="K128" s="14">
        <v>1</v>
      </c>
      <c r="L128" s="102" t="s">
        <v>625</v>
      </c>
      <c r="Q128" s="14"/>
      <c r="R128" s="14"/>
      <c r="S128" s="14"/>
      <c r="T128" s="14"/>
      <c r="U128" s="14"/>
      <c r="V128" s="9"/>
      <c r="W128" s="9"/>
      <c r="X128" s="9"/>
      <c r="Y128" s="9"/>
      <c r="Z128" s="14"/>
    </row>
    <row r="129" spans="1:26" x14ac:dyDescent="0.2">
      <c r="A129" s="12"/>
      <c r="B129" s="14" t="str">
        <f>InfoOrg!$B$11</f>
        <v>à l'usage de la FCM</v>
      </c>
      <c r="C129" s="142">
        <f>InfoOrg!$B$9</f>
        <v>0</v>
      </c>
      <c r="D129" s="138">
        <v>7</v>
      </c>
      <c r="E129" s="138" t="s">
        <v>441</v>
      </c>
      <c r="F129" s="14" t="b">
        <f>'Planification risques et adapta'!C25</f>
        <v>0</v>
      </c>
      <c r="G129" s="14" t="s">
        <v>657</v>
      </c>
      <c r="H129" s="14"/>
      <c r="I129" s="14" t="s">
        <v>415</v>
      </c>
      <c r="J129" s="14" t="s">
        <v>415</v>
      </c>
      <c r="K129" s="14">
        <v>2</v>
      </c>
      <c r="L129" s="102" t="s">
        <v>627</v>
      </c>
      <c r="Q129" s="14"/>
      <c r="R129" s="14"/>
      <c r="S129" s="14"/>
      <c r="T129" s="14"/>
      <c r="U129" s="14"/>
      <c r="V129" s="9"/>
      <c r="W129" s="9"/>
      <c r="X129" s="9"/>
      <c r="Y129" s="9"/>
      <c r="Z129" s="14"/>
    </row>
    <row r="130" spans="1:26" x14ac:dyDescent="0.2">
      <c r="B130" s="14" t="str">
        <f>InfoOrg!$B$11</f>
        <v>à l'usage de la FCM</v>
      </c>
      <c r="C130" s="142">
        <f>InfoOrg!$B$9</f>
        <v>0</v>
      </c>
      <c r="D130" s="138">
        <v>7</v>
      </c>
      <c r="E130" s="138" t="s">
        <v>441</v>
      </c>
      <c r="F130" s="14" t="b">
        <f>'Planification risques et adapta'!C26</f>
        <v>0</v>
      </c>
      <c r="G130" s="14" t="s">
        <v>658</v>
      </c>
      <c r="H130" s="14"/>
      <c r="I130" s="14" t="s">
        <v>415</v>
      </c>
      <c r="J130" s="14" t="s">
        <v>415</v>
      </c>
      <c r="K130" s="14">
        <v>3</v>
      </c>
      <c r="L130" s="102" t="s">
        <v>629</v>
      </c>
      <c r="U130" s="14"/>
      <c r="V130" s="9"/>
      <c r="W130" s="9"/>
      <c r="X130" s="9"/>
      <c r="Y130" s="9"/>
      <c r="Z130" s="14"/>
    </row>
    <row r="131" spans="1:26" x14ac:dyDescent="0.2">
      <c r="A131" s="12"/>
      <c r="B131" s="14" t="str">
        <f>InfoOrg!$B$11</f>
        <v>à l'usage de la FCM</v>
      </c>
      <c r="C131" s="142">
        <f>InfoOrg!$B$9</f>
        <v>0</v>
      </c>
      <c r="D131" s="138">
        <v>7</v>
      </c>
      <c r="E131" s="138" t="s">
        <v>441</v>
      </c>
      <c r="F131" s="14" t="b">
        <f>'Planification risques et adapta'!F23</f>
        <v>0</v>
      </c>
      <c r="G131" s="14" t="s">
        <v>659</v>
      </c>
      <c r="H131" s="14"/>
      <c r="I131" s="14" t="s">
        <v>416</v>
      </c>
      <c r="J131" s="14" t="s">
        <v>416</v>
      </c>
      <c r="K131" s="14">
        <v>0</v>
      </c>
      <c r="L131" s="102" t="s">
        <v>631</v>
      </c>
      <c r="Q131" s="14"/>
      <c r="R131" s="14"/>
      <c r="S131" s="14"/>
      <c r="T131" s="14"/>
      <c r="U131" s="14"/>
      <c r="V131" s="9"/>
      <c r="W131" s="9"/>
      <c r="X131" s="9"/>
      <c r="Y131" s="9"/>
      <c r="Z131" s="14"/>
    </row>
    <row r="132" spans="1:26" x14ac:dyDescent="0.2">
      <c r="B132" s="14" t="str">
        <f>InfoOrg!$B$11</f>
        <v>à l'usage de la FCM</v>
      </c>
      <c r="C132" s="142">
        <f>InfoOrg!$B$9</f>
        <v>0</v>
      </c>
      <c r="D132" s="138">
        <v>7</v>
      </c>
      <c r="E132" s="138" t="s">
        <v>441</v>
      </c>
      <c r="F132" s="14" t="b">
        <f>'Planification risques et adapta'!F24</f>
        <v>0</v>
      </c>
      <c r="G132" s="14" t="s">
        <v>660</v>
      </c>
      <c r="H132" s="14"/>
      <c r="I132" s="14" t="s">
        <v>416</v>
      </c>
      <c r="J132" s="14" t="s">
        <v>416</v>
      </c>
      <c r="K132" s="14">
        <v>1</v>
      </c>
      <c r="L132" s="102" t="s">
        <v>633</v>
      </c>
      <c r="V132" s="8"/>
      <c r="W132" s="8"/>
      <c r="X132" s="8"/>
      <c r="Y132" s="8"/>
      <c r="Z132" s="14"/>
    </row>
    <row r="133" spans="1:26" x14ac:dyDescent="0.2">
      <c r="A133" s="12"/>
      <c r="B133" s="14" t="str">
        <f>InfoOrg!$B$11</f>
        <v>à l'usage de la FCM</v>
      </c>
      <c r="C133" s="142">
        <f>InfoOrg!$B$9</f>
        <v>0</v>
      </c>
      <c r="D133" s="138">
        <v>7</v>
      </c>
      <c r="E133" s="138" t="s">
        <v>441</v>
      </c>
      <c r="F133" s="14" t="b">
        <f>'Planification risques et adapta'!F25</f>
        <v>0</v>
      </c>
      <c r="G133" s="14" t="s">
        <v>661</v>
      </c>
      <c r="H133" s="14"/>
      <c r="I133" s="14" t="s">
        <v>416</v>
      </c>
      <c r="J133" s="14" t="s">
        <v>416</v>
      </c>
      <c r="K133" s="14">
        <v>2</v>
      </c>
      <c r="L133" s="102" t="s">
        <v>635</v>
      </c>
      <c r="Q133" s="14"/>
      <c r="R133" s="14"/>
      <c r="S133" s="14"/>
      <c r="T133" s="14"/>
      <c r="U133" s="14"/>
      <c r="V133" s="9"/>
      <c r="W133" s="9"/>
      <c r="X133" s="9"/>
      <c r="Y133" s="9"/>
      <c r="Z133" s="14"/>
    </row>
    <row r="134" spans="1:26" x14ac:dyDescent="0.2">
      <c r="A134" s="12"/>
      <c r="B134" s="14" t="str">
        <f>InfoOrg!$B$11</f>
        <v>à l'usage de la FCM</v>
      </c>
      <c r="C134" s="142">
        <f>InfoOrg!$B$9</f>
        <v>0</v>
      </c>
      <c r="D134" s="138">
        <v>7</v>
      </c>
      <c r="E134" s="138" t="s">
        <v>441</v>
      </c>
      <c r="F134" s="14" t="b">
        <f>'Planification risques et adapta'!F26</f>
        <v>0</v>
      </c>
      <c r="G134" s="14" t="s">
        <v>662</v>
      </c>
      <c r="H134" s="14"/>
      <c r="I134" s="14" t="s">
        <v>416</v>
      </c>
      <c r="J134" s="14" t="s">
        <v>416</v>
      </c>
      <c r="K134" s="14">
        <v>3</v>
      </c>
      <c r="L134" s="102" t="s">
        <v>637</v>
      </c>
      <c r="M134" s="14"/>
      <c r="Q134" s="14"/>
      <c r="R134" s="14"/>
      <c r="S134" s="14"/>
      <c r="T134" s="14"/>
      <c r="U134" s="14"/>
      <c r="V134" s="9"/>
      <c r="W134" s="9"/>
      <c r="X134" s="9"/>
      <c r="Y134" s="9"/>
      <c r="Z134" s="14"/>
    </row>
    <row r="135" spans="1:26" x14ac:dyDescent="0.2">
      <c r="A135" s="12"/>
      <c r="B135" s="14" t="str">
        <f>InfoOrg!$B$11</f>
        <v>à l'usage de la FCM</v>
      </c>
      <c r="C135" s="142">
        <f>InfoOrg!$B$9</f>
        <v>0</v>
      </c>
      <c r="D135" s="138">
        <v>7</v>
      </c>
      <c r="E135" s="138" t="s">
        <v>441</v>
      </c>
      <c r="F135" s="14" t="b">
        <f>'Planification risques et adapta'!I23</f>
        <v>0</v>
      </c>
      <c r="G135" s="14" t="s">
        <v>663</v>
      </c>
      <c r="H135" s="14"/>
      <c r="I135" s="14" t="s">
        <v>417</v>
      </c>
      <c r="J135" s="14" t="s">
        <v>417</v>
      </c>
      <c r="K135" s="14">
        <v>0</v>
      </c>
      <c r="L135" s="102" t="s">
        <v>639</v>
      </c>
      <c r="M135" s="14"/>
      <c r="Q135" s="14"/>
      <c r="R135" s="14"/>
      <c r="S135" s="14"/>
      <c r="T135" s="14"/>
      <c r="U135" s="14"/>
      <c r="V135" s="9"/>
      <c r="W135" s="9"/>
      <c r="X135" s="9"/>
      <c r="Y135" s="9"/>
      <c r="Z135" s="14"/>
    </row>
    <row r="136" spans="1:26" x14ac:dyDescent="0.2">
      <c r="A136" s="12"/>
      <c r="B136" s="14" t="str">
        <f>InfoOrg!$B$11</f>
        <v>à l'usage de la FCM</v>
      </c>
      <c r="C136" s="142">
        <f>InfoOrg!$B$9</f>
        <v>0</v>
      </c>
      <c r="D136" s="138">
        <v>7</v>
      </c>
      <c r="E136" s="138" t="s">
        <v>441</v>
      </c>
      <c r="F136" s="14" t="b">
        <f>'Planification risques et adapta'!I24</f>
        <v>0</v>
      </c>
      <c r="G136" s="14" t="s">
        <v>664</v>
      </c>
      <c r="H136" s="14"/>
      <c r="I136" s="14" t="s">
        <v>417</v>
      </c>
      <c r="J136" s="14" t="s">
        <v>417</v>
      </c>
      <c r="K136" s="14">
        <v>1</v>
      </c>
      <c r="L136" s="102" t="s">
        <v>641</v>
      </c>
      <c r="Q136" s="14"/>
      <c r="R136" s="14"/>
      <c r="S136" s="14"/>
      <c r="T136" s="14"/>
      <c r="U136" s="14"/>
      <c r="V136" s="9"/>
      <c r="W136" s="9"/>
      <c r="X136" s="9"/>
      <c r="Y136" s="9"/>
      <c r="Z136" s="14"/>
    </row>
    <row r="137" spans="1:26" x14ac:dyDescent="0.2">
      <c r="A137" s="12"/>
      <c r="B137" s="14" t="str">
        <f>InfoOrg!$B$11</f>
        <v>à l'usage de la FCM</v>
      </c>
      <c r="C137" s="142">
        <f>InfoOrg!$B$9</f>
        <v>0</v>
      </c>
      <c r="D137" s="138">
        <v>7</v>
      </c>
      <c r="E137" s="138" t="s">
        <v>441</v>
      </c>
      <c r="F137" s="14" t="b">
        <f>'Planification risques et adapta'!I25</f>
        <v>0</v>
      </c>
      <c r="G137" s="14" t="s">
        <v>665</v>
      </c>
      <c r="H137" s="14"/>
      <c r="I137" s="14" t="s">
        <v>417</v>
      </c>
      <c r="J137" s="14" t="s">
        <v>417</v>
      </c>
      <c r="K137" s="14">
        <v>2</v>
      </c>
      <c r="L137" s="102" t="s">
        <v>643</v>
      </c>
      <c r="M137" s="14"/>
      <c r="Q137" s="14"/>
      <c r="R137" s="14"/>
      <c r="S137" s="14"/>
      <c r="T137" s="14"/>
      <c r="U137" s="14"/>
      <c r="V137" s="9"/>
      <c r="W137" s="9"/>
      <c r="X137" s="9"/>
      <c r="Y137" s="9"/>
      <c r="Z137" s="14"/>
    </row>
    <row r="138" spans="1:26" x14ac:dyDescent="0.2">
      <c r="B138" s="14" t="str">
        <f>InfoOrg!$B$11</f>
        <v>à l'usage de la FCM</v>
      </c>
      <c r="C138" s="142">
        <f>InfoOrg!$B$9</f>
        <v>0</v>
      </c>
      <c r="D138" s="138">
        <v>8</v>
      </c>
      <c r="E138" s="138" t="s">
        <v>444</v>
      </c>
      <c r="F138" s="14" t="b">
        <f>'Planification risques et adapta'!C31</f>
        <v>0</v>
      </c>
      <c r="G138" s="14" t="s">
        <v>666</v>
      </c>
      <c r="H138" s="14"/>
      <c r="I138" s="14" t="s">
        <v>415</v>
      </c>
      <c r="J138" s="14" t="s">
        <v>415</v>
      </c>
      <c r="K138" s="14">
        <v>0</v>
      </c>
      <c r="L138" s="102" t="s">
        <v>623</v>
      </c>
      <c r="U138" s="14"/>
      <c r="V138" s="9"/>
      <c r="W138" s="9"/>
      <c r="X138" s="9"/>
      <c r="Y138" s="9"/>
      <c r="Z138" s="14"/>
    </row>
    <row r="139" spans="1:26" x14ac:dyDescent="0.2">
      <c r="B139" s="14" t="str">
        <f>InfoOrg!$B$11</f>
        <v>à l'usage de la FCM</v>
      </c>
      <c r="C139" s="142">
        <f>InfoOrg!$B$9</f>
        <v>0</v>
      </c>
      <c r="D139" s="138">
        <v>8</v>
      </c>
      <c r="E139" s="138" t="s">
        <v>444</v>
      </c>
      <c r="F139" s="14" t="b">
        <f>'Planification risques et adapta'!C32</f>
        <v>0</v>
      </c>
      <c r="G139" s="14" t="s">
        <v>667</v>
      </c>
      <c r="H139" s="14"/>
      <c r="I139" s="14" t="s">
        <v>415</v>
      </c>
      <c r="J139" s="14" t="s">
        <v>415</v>
      </c>
      <c r="K139" s="14">
        <v>1</v>
      </c>
      <c r="L139" s="102" t="s">
        <v>625</v>
      </c>
      <c r="U139" s="14"/>
      <c r="V139" s="9"/>
      <c r="W139" s="9"/>
      <c r="X139" s="9"/>
      <c r="Y139" s="9"/>
      <c r="Z139" s="14"/>
    </row>
    <row r="140" spans="1:26" x14ac:dyDescent="0.2">
      <c r="A140" s="12"/>
      <c r="B140" s="14" t="str">
        <f>InfoOrg!$B$11</f>
        <v>à l'usage de la FCM</v>
      </c>
      <c r="C140" s="142">
        <f>InfoOrg!$B$9</f>
        <v>0</v>
      </c>
      <c r="D140" s="138">
        <v>8</v>
      </c>
      <c r="E140" s="138" t="s">
        <v>444</v>
      </c>
      <c r="F140" s="14" t="b">
        <f>'Planification risques et adapta'!C33</f>
        <v>0</v>
      </c>
      <c r="G140" s="14" t="s">
        <v>668</v>
      </c>
      <c r="H140" s="14"/>
      <c r="I140" s="14" t="s">
        <v>415</v>
      </c>
      <c r="J140" s="14" t="s">
        <v>415</v>
      </c>
      <c r="K140" s="14">
        <v>2</v>
      </c>
      <c r="L140" s="102" t="s">
        <v>627</v>
      </c>
      <c r="Q140" s="14"/>
      <c r="R140" s="14"/>
      <c r="S140" s="14"/>
      <c r="T140" s="14"/>
      <c r="U140" s="14"/>
      <c r="V140" s="9"/>
      <c r="W140" s="9"/>
      <c r="X140" s="9"/>
      <c r="Y140" s="9"/>
      <c r="Z140" s="14"/>
    </row>
    <row r="141" spans="1:26" x14ac:dyDescent="0.2">
      <c r="A141" s="12"/>
      <c r="B141" s="14" t="str">
        <f>InfoOrg!$B$11</f>
        <v>à l'usage de la FCM</v>
      </c>
      <c r="C141" s="142">
        <f>InfoOrg!$B$9</f>
        <v>0</v>
      </c>
      <c r="D141" s="138">
        <v>8</v>
      </c>
      <c r="E141" s="138" t="s">
        <v>444</v>
      </c>
      <c r="F141" s="14" t="b">
        <f>'Planification risques et adapta'!C34</f>
        <v>0</v>
      </c>
      <c r="G141" s="14" t="s">
        <v>669</v>
      </c>
      <c r="H141" s="14"/>
      <c r="I141" s="14" t="s">
        <v>415</v>
      </c>
      <c r="J141" s="14" t="s">
        <v>415</v>
      </c>
      <c r="K141" s="14">
        <v>3</v>
      </c>
      <c r="L141" s="102" t="s">
        <v>629</v>
      </c>
      <c r="Q141" s="14"/>
      <c r="R141" s="14"/>
      <c r="S141" s="14"/>
      <c r="T141" s="14"/>
      <c r="U141" s="14"/>
      <c r="V141" s="9"/>
      <c r="W141" s="9"/>
      <c r="X141" s="9"/>
      <c r="Y141" s="9"/>
      <c r="Z141" s="14"/>
    </row>
    <row r="142" spans="1:26" x14ac:dyDescent="0.2">
      <c r="A142" s="12"/>
      <c r="B142" s="14" t="str">
        <f>InfoOrg!$B$11</f>
        <v>à l'usage de la FCM</v>
      </c>
      <c r="C142" s="142">
        <f>InfoOrg!$B$9</f>
        <v>0</v>
      </c>
      <c r="D142" s="138">
        <v>8</v>
      </c>
      <c r="E142" s="138" t="s">
        <v>444</v>
      </c>
      <c r="F142" s="14" t="b">
        <f>'Planification risques et adapta'!F31</f>
        <v>0</v>
      </c>
      <c r="G142" s="14" t="s">
        <v>670</v>
      </c>
      <c r="H142" s="14"/>
      <c r="I142" s="14" t="s">
        <v>416</v>
      </c>
      <c r="J142" s="14" t="s">
        <v>416</v>
      </c>
      <c r="K142" s="14">
        <v>0</v>
      </c>
      <c r="L142" s="102" t="s">
        <v>631</v>
      </c>
      <c r="M142" s="14"/>
      <c r="Q142" s="14"/>
      <c r="R142" s="14"/>
      <c r="S142" s="14"/>
      <c r="T142" s="14"/>
      <c r="U142" s="14"/>
      <c r="V142" s="9"/>
      <c r="W142" s="9"/>
      <c r="X142" s="9"/>
      <c r="Y142" s="9"/>
      <c r="Z142" s="14"/>
    </row>
    <row r="143" spans="1:26" x14ac:dyDescent="0.2">
      <c r="A143" s="12"/>
      <c r="B143" s="14" t="str">
        <f>InfoOrg!$B$11</f>
        <v>à l'usage de la FCM</v>
      </c>
      <c r="C143" s="142">
        <f>InfoOrg!$B$9</f>
        <v>0</v>
      </c>
      <c r="D143" s="138">
        <v>8</v>
      </c>
      <c r="E143" s="138" t="s">
        <v>444</v>
      </c>
      <c r="F143" s="14" t="b">
        <f>'Planification risques et adapta'!F32</f>
        <v>0</v>
      </c>
      <c r="G143" s="14" t="s">
        <v>671</v>
      </c>
      <c r="H143" s="14"/>
      <c r="I143" s="14" t="s">
        <v>416</v>
      </c>
      <c r="J143" s="14" t="s">
        <v>416</v>
      </c>
      <c r="K143" s="14">
        <v>1</v>
      </c>
      <c r="L143" s="102" t="s">
        <v>633</v>
      </c>
      <c r="M143" s="14"/>
      <c r="Q143" s="14"/>
      <c r="R143" s="14"/>
      <c r="S143" s="14"/>
      <c r="T143" s="14"/>
      <c r="U143" s="14"/>
      <c r="V143" s="9"/>
      <c r="W143" s="9"/>
      <c r="X143" s="9"/>
      <c r="Y143" s="9"/>
      <c r="Z143" s="14"/>
    </row>
    <row r="144" spans="1:26" x14ac:dyDescent="0.2">
      <c r="A144" s="12"/>
      <c r="B144" s="14" t="str">
        <f>InfoOrg!$B$11</f>
        <v>à l'usage de la FCM</v>
      </c>
      <c r="C144" s="142">
        <f>InfoOrg!$B$9</f>
        <v>0</v>
      </c>
      <c r="D144" s="138">
        <v>8</v>
      </c>
      <c r="E144" s="138" t="s">
        <v>444</v>
      </c>
      <c r="F144" s="14" t="b">
        <f>'Planification risques et adapta'!F33</f>
        <v>0</v>
      </c>
      <c r="G144" s="14" t="s">
        <v>672</v>
      </c>
      <c r="H144" s="14"/>
      <c r="I144" s="14" t="s">
        <v>416</v>
      </c>
      <c r="J144" s="14" t="s">
        <v>416</v>
      </c>
      <c r="K144" s="14">
        <v>2</v>
      </c>
      <c r="L144" s="102" t="s">
        <v>635</v>
      </c>
      <c r="Q144" s="14"/>
      <c r="R144" s="14"/>
      <c r="S144" s="14"/>
      <c r="T144" s="14"/>
      <c r="U144" s="14"/>
      <c r="V144" s="9"/>
      <c r="W144" s="9"/>
      <c r="X144" s="9"/>
      <c r="Y144" s="9"/>
      <c r="Z144" s="14"/>
    </row>
    <row r="145" spans="1:26" x14ac:dyDescent="0.2">
      <c r="A145" s="12"/>
      <c r="B145" s="14" t="str">
        <f>InfoOrg!$B$11</f>
        <v>à l'usage de la FCM</v>
      </c>
      <c r="C145" s="142">
        <f>InfoOrg!$B$9</f>
        <v>0</v>
      </c>
      <c r="D145" s="138">
        <v>8</v>
      </c>
      <c r="E145" s="138" t="s">
        <v>444</v>
      </c>
      <c r="F145" s="14" t="b">
        <f>'Planification risques et adapta'!F34</f>
        <v>0</v>
      </c>
      <c r="G145" s="14" t="s">
        <v>673</v>
      </c>
      <c r="H145" s="14"/>
      <c r="I145" s="14" t="s">
        <v>416</v>
      </c>
      <c r="J145" s="14" t="s">
        <v>416</v>
      </c>
      <c r="K145" s="14">
        <v>3</v>
      </c>
      <c r="L145" s="102" t="s">
        <v>637</v>
      </c>
      <c r="Q145" s="14"/>
      <c r="R145" s="14"/>
      <c r="S145" s="14"/>
      <c r="T145" s="14"/>
      <c r="U145" s="14"/>
      <c r="V145" s="9"/>
      <c r="W145" s="9"/>
      <c r="X145" s="9"/>
      <c r="Y145" s="9"/>
      <c r="Z145" s="14"/>
    </row>
    <row r="146" spans="1:26" x14ac:dyDescent="0.2">
      <c r="B146" s="14" t="str">
        <f>InfoOrg!$B$11</f>
        <v>à l'usage de la FCM</v>
      </c>
      <c r="C146" s="142">
        <f>InfoOrg!$B$9</f>
        <v>0</v>
      </c>
      <c r="D146" s="138">
        <v>8</v>
      </c>
      <c r="E146" s="138" t="s">
        <v>444</v>
      </c>
      <c r="F146" s="14" t="b">
        <f>'Planification risques et adapta'!I31</f>
        <v>0</v>
      </c>
      <c r="G146" s="14" t="s">
        <v>674</v>
      </c>
      <c r="H146" s="14"/>
      <c r="I146" s="14" t="s">
        <v>417</v>
      </c>
      <c r="J146" s="14" t="s">
        <v>417</v>
      </c>
      <c r="K146" s="14">
        <v>0</v>
      </c>
      <c r="L146" s="102" t="s">
        <v>639</v>
      </c>
      <c r="M146" s="14"/>
      <c r="U146" s="14"/>
      <c r="V146" s="9"/>
      <c r="W146" s="9"/>
      <c r="X146" s="9"/>
      <c r="Y146" s="9"/>
      <c r="Z146" s="14"/>
    </row>
    <row r="147" spans="1:26" x14ac:dyDescent="0.2">
      <c r="B147" s="14" t="str">
        <f>InfoOrg!$B$11</f>
        <v>à l'usage de la FCM</v>
      </c>
      <c r="C147" s="142">
        <f>InfoOrg!$B$9</f>
        <v>0</v>
      </c>
      <c r="D147" s="138">
        <v>8</v>
      </c>
      <c r="E147" s="138" t="s">
        <v>444</v>
      </c>
      <c r="F147" s="14" t="b">
        <f>'Planification risques et adapta'!I32</f>
        <v>0</v>
      </c>
      <c r="G147" s="14" t="s">
        <v>675</v>
      </c>
      <c r="H147" s="14"/>
      <c r="I147" s="14" t="s">
        <v>417</v>
      </c>
      <c r="J147" s="14" t="s">
        <v>417</v>
      </c>
      <c r="K147" s="14">
        <v>1</v>
      </c>
      <c r="L147" s="102" t="s">
        <v>641</v>
      </c>
      <c r="U147" s="14"/>
      <c r="V147" s="9"/>
      <c r="W147" s="9"/>
      <c r="X147" s="9"/>
      <c r="Y147" s="9"/>
      <c r="Z147" s="14"/>
    </row>
    <row r="148" spans="1:26" x14ac:dyDescent="0.2">
      <c r="B148" s="14" t="str">
        <f>InfoOrg!$B$11</f>
        <v>à l'usage de la FCM</v>
      </c>
      <c r="C148" s="142">
        <f>InfoOrg!$B$9</f>
        <v>0</v>
      </c>
      <c r="D148" s="138">
        <v>8</v>
      </c>
      <c r="E148" s="138" t="s">
        <v>444</v>
      </c>
      <c r="F148" s="14" t="b">
        <f>'Planification risques et adapta'!I33</f>
        <v>0</v>
      </c>
      <c r="G148" s="14" t="s">
        <v>676</v>
      </c>
      <c r="H148" s="14"/>
      <c r="I148" s="14" t="s">
        <v>417</v>
      </c>
      <c r="J148" s="14" t="s">
        <v>417</v>
      </c>
      <c r="K148" s="14">
        <v>2</v>
      </c>
      <c r="L148" s="102" t="s">
        <v>643</v>
      </c>
      <c r="R148" s="14"/>
      <c r="V148" s="8"/>
      <c r="W148" s="8"/>
      <c r="X148" s="8"/>
      <c r="Y148" s="8"/>
      <c r="Z148" s="14"/>
    </row>
    <row r="149" spans="1:26" x14ac:dyDescent="0.2">
      <c r="D149" s="12"/>
      <c r="E149" s="12"/>
      <c r="Q149" s="14"/>
    </row>
    <row r="150" spans="1:26" x14ac:dyDescent="0.2">
      <c r="D150" s="12"/>
      <c r="E150" s="12"/>
      <c r="L150" s="14"/>
      <c r="M150" s="14"/>
    </row>
    <row r="151" spans="1:26" x14ac:dyDescent="0.2">
      <c r="D151" s="12"/>
      <c r="E151" s="13"/>
      <c r="F151" s="14"/>
      <c r="G151" s="14"/>
      <c r="H151" s="14"/>
      <c r="I151" s="14"/>
      <c r="J151" s="14"/>
      <c r="K151" s="14"/>
      <c r="L151" s="14"/>
      <c r="M151" s="14"/>
      <c r="R151" s="15"/>
      <c r="S151" s="15"/>
      <c r="T151" s="15"/>
      <c r="U151" s="15"/>
      <c r="V151" s="15"/>
      <c r="W151" s="15"/>
      <c r="X151" s="15"/>
      <c r="Y151" s="15"/>
    </row>
    <row r="152" spans="1:26" x14ac:dyDescent="0.2">
      <c r="A152" s="12"/>
      <c r="B152" s="12"/>
      <c r="C152" s="12"/>
      <c r="R152" s="14"/>
      <c r="S152" s="14"/>
      <c r="T152" s="14"/>
      <c r="U152" s="9"/>
    </row>
    <row r="153" spans="1:26" x14ac:dyDescent="0.2">
      <c r="A153" s="12"/>
      <c r="R153" s="14"/>
      <c r="S153" s="14"/>
      <c r="T153" s="14"/>
      <c r="U153" s="9"/>
    </row>
    <row r="154" spans="1:26" x14ac:dyDescent="0.2">
      <c r="A154" s="12"/>
      <c r="R154" s="14"/>
      <c r="S154" s="14"/>
      <c r="T154" s="14"/>
      <c r="U154" s="9"/>
    </row>
    <row r="155" spans="1:26" x14ac:dyDescent="0.2">
      <c r="A155" s="12"/>
      <c r="R155" s="14"/>
      <c r="S155" s="14"/>
      <c r="T155" s="14"/>
      <c r="U155" s="9"/>
    </row>
    <row r="156" spans="1:26" x14ac:dyDescent="0.2">
      <c r="T156" s="14"/>
      <c r="U156" s="9"/>
    </row>
    <row r="157" spans="1:26" x14ac:dyDescent="0.2">
      <c r="R157" s="9"/>
      <c r="S157" s="14"/>
      <c r="T157" s="14"/>
    </row>
    <row r="158" spans="1:26" x14ac:dyDescent="0.2">
      <c r="S158" s="14"/>
    </row>
    <row r="159" spans="1:26" x14ac:dyDescent="0.2">
      <c r="A159" s="12"/>
      <c r="B159" s="12"/>
      <c r="C159" s="12"/>
      <c r="R159" s="14"/>
      <c r="S159" s="15"/>
      <c r="T159" s="15"/>
      <c r="U159" s="9"/>
      <c r="V159" s="15"/>
      <c r="W159" s="15"/>
      <c r="X159" s="15"/>
      <c r="Y159" s="15"/>
    </row>
    <row r="160" spans="1:26" x14ac:dyDescent="0.2">
      <c r="A160" s="12"/>
      <c r="B160" s="12"/>
      <c r="C160" s="12"/>
      <c r="R160" s="14"/>
      <c r="S160" s="14"/>
      <c r="T160" s="14"/>
      <c r="U160" s="9"/>
    </row>
    <row r="161" spans="1:30" x14ac:dyDescent="0.2">
      <c r="A161" s="12"/>
      <c r="B161" s="12"/>
      <c r="C161" s="12"/>
      <c r="R161" s="14"/>
      <c r="S161" s="14"/>
      <c r="T161" s="14"/>
      <c r="U161" s="9"/>
    </row>
    <row r="162" spans="1:30" x14ac:dyDescent="0.2">
      <c r="A162" s="12"/>
      <c r="B162" s="12"/>
      <c r="C162" s="12"/>
      <c r="R162" s="14"/>
      <c r="S162" s="14"/>
      <c r="T162" s="15"/>
      <c r="U162" s="9"/>
    </row>
    <row r="163" spans="1:30" x14ac:dyDescent="0.2">
      <c r="A163" s="12"/>
      <c r="B163" s="12"/>
      <c r="C163" s="12"/>
      <c r="R163" s="14"/>
      <c r="S163" s="14"/>
      <c r="T163" s="14"/>
      <c r="U163" s="9"/>
    </row>
    <row r="164" spans="1:30" x14ac:dyDescent="0.2">
      <c r="A164" s="12"/>
      <c r="B164" s="12"/>
      <c r="C164" s="12"/>
      <c r="R164" s="14"/>
      <c r="S164" s="14"/>
      <c r="T164" s="14"/>
    </row>
    <row r="165" spans="1:30" x14ac:dyDescent="0.2">
      <c r="T165" s="14"/>
      <c r="U165" s="9"/>
    </row>
    <row r="166" spans="1:30" x14ac:dyDescent="0.2">
      <c r="R166" s="9"/>
      <c r="S166" s="14"/>
      <c r="T166" s="14"/>
    </row>
    <row r="168" spans="1:30" x14ac:dyDescent="0.2">
      <c r="R168" s="14"/>
      <c r="S168" s="16"/>
      <c r="T168" s="16"/>
      <c r="V168" s="15"/>
      <c r="W168" s="15"/>
      <c r="X168" s="15"/>
      <c r="Y168" s="15"/>
    </row>
    <row r="169" spans="1:30" x14ac:dyDescent="0.2">
      <c r="R169" s="14"/>
      <c r="S169" s="9"/>
      <c r="T169" s="9"/>
      <c r="U169" s="9"/>
      <c r="Z169" s="9"/>
      <c r="AA169" s="9"/>
      <c r="AB169" s="9"/>
      <c r="AC169" s="9"/>
      <c r="AD169" s="9"/>
    </row>
    <row r="170" spans="1:30" x14ac:dyDescent="0.2">
      <c r="R170" s="9"/>
      <c r="S170" s="9"/>
      <c r="T170" s="9"/>
      <c r="U170" s="9"/>
      <c r="Z170" s="9"/>
      <c r="AA170" s="9"/>
      <c r="AB170" s="9"/>
      <c r="AC170" s="9"/>
      <c r="AD170" s="9"/>
    </row>
    <row r="171" spans="1:30" x14ac:dyDescent="0.2">
      <c r="R171" s="9"/>
      <c r="S171" s="9"/>
      <c r="T171" s="9"/>
      <c r="U171" s="9"/>
      <c r="Z171" s="9"/>
      <c r="AA171" s="9"/>
      <c r="AB171" s="9"/>
      <c r="AC171" s="9"/>
      <c r="AD171" s="9"/>
    </row>
    <row r="172" spans="1:30" x14ac:dyDescent="0.2">
      <c r="R172" s="9"/>
      <c r="S172" s="9"/>
      <c r="T172" s="9"/>
      <c r="U172" s="9"/>
      <c r="Z172" s="9"/>
      <c r="AA172" s="9"/>
      <c r="AB172" s="9"/>
      <c r="AC172" s="9"/>
      <c r="AD172" s="9"/>
    </row>
    <row r="173" spans="1:30" x14ac:dyDescent="0.2">
      <c r="T173" s="9"/>
      <c r="U173" s="9"/>
      <c r="V173" s="15"/>
      <c r="W173" s="15"/>
      <c r="X173" s="15"/>
      <c r="Y173" s="15"/>
      <c r="Z173" s="9"/>
      <c r="AA173" s="9"/>
    </row>
    <row r="174" spans="1:30" x14ac:dyDescent="0.2">
      <c r="T174" s="16"/>
      <c r="U174" s="9"/>
      <c r="Z174" s="9"/>
      <c r="AA174" s="9"/>
    </row>
    <row r="175" spans="1:30" x14ac:dyDescent="0.2">
      <c r="T175" s="9"/>
      <c r="U175" s="9"/>
      <c r="Z175" s="9"/>
      <c r="AA175" s="9"/>
    </row>
    <row r="176" spans="1:30" x14ac:dyDescent="0.2">
      <c r="T176" s="9"/>
      <c r="U176" s="9"/>
      <c r="Z176" s="9"/>
      <c r="AA176" s="9"/>
    </row>
    <row r="177" spans="4:27" x14ac:dyDescent="0.2">
      <c r="T177" s="9"/>
      <c r="U177" s="9"/>
      <c r="Z177" s="9"/>
      <c r="AA177" s="9"/>
    </row>
    <row r="178" spans="4:27" x14ac:dyDescent="0.2">
      <c r="T178" s="9"/>
      <c r="U178" s="9"/>
      <c r="Z178" s="9"/>
      <c r="AA178" s="9"/>
    </row>
    <row r="179" spans="4:27" x14ac:dyDescent="0.2">
      <c r="T179" s="14"/>
      <c r="U179" s="9"/>
    </row>
    <row r="185" spans="4:27" x14ac:dyDescent="0.2">
      <c r="D185" s="7">
        <f>SUM(H111:N111)</f>
        <v>2</v>
      </c>
      <c r="E185" s="7" t="s">
        <v>400</v>
      </c>
      <c r="I185" s="8">
        <f>COUNTIF(F89:F91,TRUE)</f>
        <v>0</v>
      </c>
    </row>
  </sheetData>
  <sheetProtection algorithmName="SHA-512" hashValue="Ca/RCjm22msZWsDDDiZZQMXdKnjlzRSpqyA2pnOqTnUll0JyOqfWTF8oWejElZuZLlZuwvUBSCYAtwh4XI73AA==" saltValue="F32MximMlQoWPDV+R78pzg==" spinCount="100000" sheet="1" objects="1" scenarios="1"/>
  <mergeCells count="6">
    <mergeCell ref="N11:N12"/>
    <mergeCell ref="O11:O12"/>
    <mergeCell ref="Z11:Z12"/>
    <mergeCell ref="AA11:AA12"/>
    <mergeCell ref="AB11:AB12"/>
    <mergeCell ref="P11:Y11"/>
  </mergeCells>
  <pageMargins left="0.7" right="0.7" top="0.75" bottom="0.75" header="0.3" footer="0.3"/>
  <pageSetup orientation="portrait" horizontalDpi="300"/>
  <tableParts count="2">
    <tablePart r:id="rId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14F39-F409-4BEC-9A14-73E690C3563A}">
  <sheetPr codeName="Sheet8">
    <pageSetUpPr fitToPage="1"/>
  </sheetPr>
  <dimension ref="A1:X36"/>
  <sheetViews>
    <sheetView workbookViewId="0"/>
  </sheetViews>
  <sheetFormatPr defaultRowHeight="12.75" x14ac:dyDescent="0.2"/>
  <cols>
    <col min="1" max="1" width="20" customWidth="1"/>
    <col min="2" max="2" width="3.42578125" customWidth="1"/>
    <col min="3" max="19" width="3.28515625" customWidth="1"/>
    <col min="20" max="20" width="18" style="47" bestFit="1" customWidth="1"/>
    <col min="21" max="21" width="2.140625" style="47" customWidth="1"/>
    <col min="22" max="22" width="2.42578125" style="47" customWidth="1"/>
    <col min="23" max="23" width="2.85546875" style="47" customWidth="1"/>
    <col min="24" max="24" width="13.42578125" style="47" customWidth="1"/>
    <col min="25" max="26" width="2.85546875" customWidth="1"/>
    <col min="27" max="27" width="61.140625" customWidth="1"/>
  </cols>
  <sheetData>
    <row r="1" spans="1:24" ht="27" x14ac:dyDescent="0.35">
      <c r="A1" s="52" t="s">
        <v>677</v>
      </c>
      <c r="B1" s="18"/>
      <c r="C1" s="18"/>
      <c r="D1" s="18"/>
      <c r="E1" s="18"/>
      <c r="F1" s="18"/>
      <c r="G1" s="18"/>
      <c r="H1" s="18"/>
      <c r="I1" s="18"/>
      <c r="J1" s="18"/>
      <c r="K1" s="18"/>
      <c r="L1" s="18"/>
      <c r="M1" s="18"/>
      <c r="N1" s="18"/>
      <c r="O1" s="18"/>
      <c r="P1" s="18"/>
      <c r="Q1" s="18"/>
      <c r="R1" s="18"/>
      <c r="S1" s="18"/>
      <c r="T1" s="53"/>
      <c r="U1" s="53"/>
      <c r="V1" s="53"/>
      <c r="W1" s="53"/>
      <c r="X1" s="44"/>
    </row>
    <row r="2" spans="1:24" x14ac:dyDescent="0.2">
      <c r="A2" s="19"/>
      <c r="B2" s="17"/>
      <c r="C2" s="17"/>
      <c r="D2" s="17"/>
      <c r="E2" s="17"/>
      <c r="F2" s="17"/>
      <c r="G2" s="17"/>
      <c r="H2" s="17"/>
      <c r="I2" s="17"/>
      <c r="J2" s="17"/>
      <c r="K2" s="17"/>
      <c r="L2" s="17"/>
      <c r="M2" s="17"/>
      <c r="N2" s="17"/>
      <c r="O2" s="17"/>
      <c r="P2" s="17"/>
      <c r="Q2" s="17"/>
      <c r="R2" s="17"/>
      <c r="S2" s="17"/>
      <c r="T2" s="39"/>
      <c r="U2" s="39"/>
      <c r="V2" s="39"/>
      <c r="W2" s="39"/>
      <c r="X2" s="40"/>
    </row>
    <row r="3" spans="1:24" x14ac:dyDescent="0.2">
      <c r="A3" s="19"/>
      <c r="B3" s="17"/>
      <c r="C3" s="17"/>
      <c r="D3" s="17"/>
      <c r="E3" s="17"/>
      <c r="F3" s="17"/>
      <c r="G3" s="17"/>
      <c r="H3" s="17"/>
      <c r="I3" s="17"/>
      <c r="J3" s="17"/>
      <c r="K3" s="17"/>
      <c r="L3" s="17"/>
      <c r="M3" s="17"/>
      <c r="N3" s="17"/>
      <c r="O3" s="17"/>
      <c r="P3" s="17"/>
      <c r="Q3" s="17"/>
      <c r="R3" s="17"/>
      <c r="S3" s="17"/>
      <c r="T3" s="39"/>
      <c r="U3" s="39"/>
      <c r="V3" s="39"/>
      <c r="W3" s="39"/>
      <c r="X3" s="40"/>
    </row>
    <row r="4" spans="1:24" x14ac:dyDescent="0.2">
      <c r="A4" s="30"/>
      <c r="B4" s="29"/>
      <c r="C4" s="29"/>
      <c r="D4" s="29"/>
      <c r="E4" s="29"/>
      <c r="F4" s="29"/>
      <c r="G4" s="29"/>
      <c r="H4" s="29"/>
      <c r="I4" s="29"/>
      <c r="J4" s="29"/>
      <c r="K4" s="29"/>
      <c r="L4" s="29"/>
      <c r="M4" s="29"/>
      <c r="N4" s="29"/>
      <c r="O4" s="29"/>
      <c r="P4" s="29"/>
      <c r="Q4" s="29"/>
      <c r="R4" s="29"/>
      <c r="S4" s="29"/>
      <c r="T4" s="41"/>
      <c r="U4" s="39"/>
      <c r="V4" s="39"/>
      <c r="W4" s="39"/>
      <c r="X4" s="40"/>
    </row>
    <row r="5" spans="1:24" ht="15.75" x14ac:dyDescent="0.25">
      <c r="A5" s="73" t="s">
        <v>678</v>
      </c>
      <c r="B5" s="37"/>
      <c r="C5" s="37"/>
      <c r="D5" s="37"/>
      <c r="E5" s="37"/>
      <c r="F5" s="37"/>
      <c r="G5" s="37"/>
      <c r="H5" s="37"/>
      <c r="I5" s="37"/>
      <c r="J5" s="37"/>
      <c r="K5" s="37"/>
      <c r="L5" s="37"/>
      <c r="M5" s="37"/>
      <c r="N5" s="37"/>
      <c r="O5" s="37"/>
      <c r="P5" s="37"/>
      <c r="Q5" s="37"/>
      <c r="R5" s="37"/>
      <c r="S5" s="37"/>
      <c r="T5" s="60"/>
      <c r="U5" s="61"/>
      <c r="V5" s="61"/>
      <c r="W5" s="61"/>
      <c r="X5" s="62"/>
    </row>
    <row r="6" spans="1:24" ht="53.1" customHeight="1" x14ac:dyDescent="0.2">
      <c r="A6" s="69" t="str">
        <f>'Personnes, partenariats et gouv'!B8</f>
        <v>Ressources internes et collaboration</v>
      </c>
      <c r="B6" s="23"/>
      <c r="C6" s="23"/>
      <c r="D6" s="24"/>
      <c r="E6" s="24"/>
      <c r="F6" s="23"/>
      <c r="G6" s="23"/>
      <c r="H6" s="23"/>
      <c r="I6" s="23"/>
      <c r="J6" s="23"/>
      <c r="K6" s="24"/>
      <c r="L6" s="24"/>
      <c r="M6" s="24"/>
      <c r="N6" s="24"/>
      <c r="O6" s="24"/>
      <c r="P6" s="24"/>
      <c r="Q6" s="17"/>
      <c r="R6" s="17"/>
      <c r="S6" s="17"/>
      <c r="T6" s="66" t="s">
        <v>679</v>
      </c>
      <c r="U6" s="67">
        <v>7</v>
      </c>
      <c r="V6" s="67" t="s">
        <v>680</v>
      </c>
      <c r="W6" s="67">
        <v>15</v>
      </c>
      <c r="X6" s="68" t="s">
        <v>681</v>
      </c>
    </row>
    <row r="7" spans="1:24" ht="53.1" customHeight="1" x14ac:dyDescent="0.2">
      <c r="A7" s="69" t="str">
        <f>'Personnes, partenariats et gouv'!B23</f>
        <v>Collaboration et partenariats externes</v>
      </c>
      <c r="B7" s="23"/>
      <c r="C7" s="24"/>
      <c r="D7" s="23"/>
      <c r="E7" s="23"/>
      <c r="F7" s="23"/>
      <c r="G7" s="23"/>
      <c r="H7" s="23"/>
      <c r="I7" s="24"/>
      <c r="J7" s="23"/>
      <c r="K7" s="24"/>
      <c r="L7" s="17"/>
      <c r="M7" s="17"/>
      <c r="N7" s="17"/>
      <c r="O7" s="17"/>
      <c r="P7" s="17"/>
      <c r="Q7" s="17"/>
      <c r="R7" s="17"/>
      <c r="S7" s="17"/>
      <c r="T7" s="66" t="s">
        <v>679</v>
      </c>
      <c r="U7" s="67">
        <v>7</v>
      </c>
      <c r="V7" s="67" t="s">
        <v>680</v>
      </c>
      <c r="W7" s="67">
        <v>10</v>
      </c>
      <c r="X7" s="68" t="s">
        <v>681</v>
      </c>
    </row>
    <row r="8" spans="1:24" ht="53.1" customHeight="1" x14ac:dyDescent="0.2">
      <c r="A8" s="69" t="str">
        <f>'Personnes, partenariats et gouv'!B33</f>
        <v>Engagement du conseil et politique d’adaptation au climat</v>
      </c>
      <c r="B8" s="23"/>
      <c r="C8" s="23"/>
      <c r="D8" s="24"/>
      <c r="E8" s="23"/>
      <c r="F8" s="24"/>
      <c r="G8" s="24"/>
      <c r="H8" s="23"/>
      <c r="I8" s="23"/>
      <c r="J8" s="23"/>
      <c r="K8" s="24"/>
      <c r="L8" s="24"/>
      <c r="M8" s="24"/>
      <c r="N8" s="17"/>
      <c r="O8" s="17"/>
      <c r="P8" s="17"/>
      <c r="Q8" s="17"/>
      <c r="R8" s="17"/>
      <c r="S8" s="17"/>
      <c r="T8" s="66" t="s">
        <v>679</v>
      </c>
      <c r="U8" s="67">
        <v>4</v>
      </c>
      <c r="V8" s="67" t="s">
        <v>680</v>
      </c>
      <c r="W8" s="67">
        <v>12</v>
      </c>
      <c r="X8" s="68" t="s">
        <v>681</v>
      </c>
    </row>
    <row r="9" spans="1:24" ht="53.1" customHeight="1" x14ac:dyDescent="0.2">
      <c r="A9" s="69" t="str">
        <f>'Personnes, partenariats et gouv'!B46</f>
        <v>Engagement, sensibilisation et éducation</v>
      </c>
      <c r="B9" s="23"/>
      <c r="C9" s="23"/>
      <c r="D9" s="24"/>
      <c r="E9" s="24"/>
      <c r="F9" s="23"/>
      <c r="G9" s="24"/>
      <c r="H9" s="24"/>
      <c r="I9" s="23"/>
      <c r="J9" s="24"/>
      <c r="K9" s="24"/>
      <c r="L9" s="24"/>
      <c r="M9" s="24"/>
      <c r="N9" s="24"/>
      <c r="O9" s="23"/>
      <c r="P9" s="23"/>
      <c r="Q9" s="24"/>
      <c r="R9" s="24"/>
      <c r="S9" s="17"/>
      <c r="T9" s="66" t="s">
        <v>679</v>
      </c>
      <c r="U9" s="67">
        <v>6</v>
      </c>
      <c r="V9" s="67" t="s">
        <v>680</v>
      </c>
      <c r="W9" s="67">
        <v>17</v>
      </c>
      <c r="X9" s="68" t="s">
        <v>681</v>
      </c>
    </row>
    <row r="10" spans="1:24" ht="18" customHeight="1" x14ac:dyDescent="0.25">
      <c r="A10" s="74" t="s">
        <v>682</v>
      </c>
      <c r="B10" s="38"/>
      <c r="C10" s="38"/>
      <c r="D10" s="38"/>
      <c r="E10" s="38"/>
      <c r="F10" s="38"/>
      <c r="G10" s="38"/>
      <c r="H10" s="38"/>
      <c r="I10" s="38"/>
      <c r="J10" s="38"/>
      <c r="K10" s="38"/>
      <c r="L10" s="38"/>
      <c r="M10" s="38"/>
      <c r="N10" s="38"/>
      <c r="O10" s="38"/>
      <c r="P10" s="38"/>
      <c r="Q10" s="38"/>
      <c r="R10" s="38"/>
      <c r="S10" s="38"/>
      <c r="T10" s="70"/>
      <c r="U10" s="71"/>
      <c r="V10" s="71"/>
      <c r="W10" s="71"/>
      <c r="X10" s="72"/>
    </row>
    <row r="11" spans="1:24" ht="53.1" customHeight="1" x14ac:dyDescent="0.2">
      <c r="A11" s="69" t="str">
        <f>'Planification risques et adapta'!B7</f>
        <v>Préparation - Jeter les bases</v>
      </c>
      <c r="B11" s="25"/>
      <c r="C11" s="25"/>
      <c r="D11" s="25"/>
      <c r="E11" s="25"/>
      <c r="F11" s="26"/>
      <c r="G11" s="26"/>
      <c r="H11" s="26"/>
      <c r="I11" s="26"/>
      <c r="J11" s="17"/>
      <c r="K11" s="17"/>
      <c r="L11" s="17"/>
      <c r="M11" s="17"/>
      <c r="N11" s="17"/>
      <c r="O11" s="17"/>
      <c r="P11" s="17"/>
      <c r="Q11" s="17"/>
      <c r="R11" s="17"/>
      <c r="S11" s="17"/>
      <c r="T11" s="66" t="s">
        <v>679</v>
      </c>
      <c r="U11" s="67">
        <v>4</v>
      </c>
      <c r="V11" s="67" t="s">
        <v>680</v>
      </c>
      <c r="W11" s="67">
        <v>8</v>
      </c>
      <c r="X11" s="68" t="s">
        <v>681</v>
      </c>
    </row>
    <row r="12" spans="1:24" ht="53.1" customHeight="1" x14ac:dyDescent="0.2">
      <c r="A12" s="69" t="str">
        <f>'Planification risques et adapta'!B15</f>
        <v>Cerner l'incidence des changements climatiques</v>
      </c>
      <c r="B12" s="25"/>
      <c r="C12" s="25"/>
      <c r="D12" s="26"/>
      <c r="E12" s="26"/>
      <c r="F12" s="26"/>
      <c r="G12" s="26"/>
      <c r="H12" s="26"/>
      <c r="I12" s="26"/>
      <c r="J12" s="17"/>
      <c r="K12" s="17"/>
      <c r="L12" s="17"/>
      <c r="M12" s="17"/>
      <c r="N12" s="17"/>
      <c r="O12" s="17"/>
      <c r="P12" s="17"/>
      <c r="Q12" s="17"/>
      <c r="R12" s="17"/>
      <c r="S12" s="17"/>
      <c r="T12" s="66" t="s">
        <v>679</v>
      </c>
      <c r="U12" s="67">
        <v>2</v>
      </c>
      <c r="V12" s="67" t="s">
        <v>680</v>
      </c>
      <c r="W12" s="67">
        <v>8</v>
      </c>
      <c r="X12" s="68" t="s">
        <v>681</v>
      </c>
    </row>
    <row r="13" spans="1:24" ht="53.1" customHeight="1" x14ac:dyDescent="0.2">
      <c r="A13" s="69" t="str">
        <f>'Planification risques et adapta'!B23</f>
        <v>Analyser et évaluer les risques liés au climat</v>
      </c>
      <c r="B13" s="25"/>
      <c r="C13" s="26"/>
      <c r="D13" s="26"/>
      <c r="E13" s="26"/>
      <c r="F13" s="26"/>
      <c r="G13" s="26"/>
      <c r="H13" s="26"/>
      <c r="I13" s="26"/>
      <c r="J13" s="17"/>
      <c r="K13" s="17"/>
      <c r="L13" s="17"/>
      <c r="M13" s="17"/>
      <c r="N13" s="17"/>
      <c r="O13" s="17"/>
      <c r="P13" s="17"/>
      <c r="Q13" s="17"/>
      <c r="R13" s="17"/>
      <c r="S13" s="17"/>
      <c r="T13" s="66" t="s">
        <v>679</v>
      </c>
      <c r="U13" s="67">
        <v>1</v>
      </c>
      <c r="V13" s="67" t="s">
        <v>680</v>
      </c>
      <c r="W13" s="67">
        <v>8</v>
      </c>
      <c r="X13" s="68" t="s">
        <v>681</v>
      </c>
    </row>
    <row r="14" spans="1:24" ht="53.1" customHeight="1" x14ac:dyDescent="0.2">
      <c r="A14" s="69" t="str">
        <f>'Planification risques et adapta'!B31</f>
        <v>Élaborer un plan d’adaptation au climat</v>
      </c>
      <c r="B14" s="26"/>
      <c r="C14" s="26"/>
      <c r="D14" s="26"/>
      <c r="E14" s="26"/>
      <c r="F14" s="26"/>
      <c r="G14" s="26"/>
      <c r="H14" s="26"/>
      <c r="I14" s="26"/>
      <c r="J14" s="17"/>
      <c r="K14" s="17"/>
      <c r="L14" s="17"/>
      <c r="M14" s="17"/>
      <c r="N14" s="17"/>
      <c r="O14" s="17"/>
      <c r="P14" s="17"/>
      <c r="Q14" s="17"/>
      <c r="R14" s="17"/>
      <c r="S14" s="17"/>
      <c r="T14" s="66" t="s">
        <v>679</v>
      </c>
      <c r="U14" s="67">
        <v>0</v>
      </c>
      <c r="V14" s="67" t="s">
        <v>680</v>
      </c>
      <c r="W14" s="67">
        <v>8</v>
      </c>
      <c r="X14" s="68" t="s">
        <v>681</v>
      </c>
    </row>
    <row r="15" spans="1:24" ht="17.25" customHeight="1" x14ac:dyDescent="0.25">
      <c r="A15" s="75" t="s">
        <v>683</v>
      </c>
      <c r="B15" s="48"/>
      <c r="C15" s="48"/>
      <c r="D15" s="48"/>
      <c r="E15" s="48"/>
      <c r="F15" s="48"/>
      <c r="G15" s="48"/>
      <c r="H15" s="48"/>
      <c r="I15" s="48"/>
      <c r="J15" s="48"/>
      <c r="K15" s="48"/>
      <c r="L15" s="48"/>
      <c r="M15" s="48"/>
      <c r="N15" s="48"/>
      <c r="O15" s="48"/>
      <c r="P15" s="48"/>
      <c r="Q15" s="48"/>
      <c r="R15" s="48"/>
      <c r="S15" s="48"/>
      <c r="T15" s="63"/>
      <c r="U15" s="64"/>
      <c r="V15" s="64"/>
      <c r="W15" s="64"/>
      <c r="X15" s="65"/>
    </row>
    <row r="16" spans="1:24" ht="53.1" customHeight="1" x14ac:dyDescent="0.2">
      <c r="A16" s="69" t="str">
        <f>'Mise en oeuvre et intégration'!B7</f>
        <v>Mettre en œuvre un plan d’adaptation au climat</v>
      </c>
      <c r="B16" s="27"/>
      <c r="C16" s="28"/>
      <c r="D16" s="27"/>
      <c r="E16" s="28"/>
      <c r="F16" s="28"/>
      <c r="G16" s="17"/>
      <c r="H16" s="17"/>
      <c r="I16" s="17"/>
      <c r="J16" s="17"/>
      <c r="K16" s="17"/>
      <c r="L16" s="17"/>
      <c r="M16" s="17"/>
      <c r="N16" s="17"/>
      <c r="O16" s="17"/>
      <c r="P16" s="17"/>
      <c r="Q16" s="17"/>
      <c r="R16" s="17"/>
      <c r="S16" s="17"/>
      <c r="T16" s="66" t="s">
        <v>679</v>
      </c>
      <c r="U16" s="67">
        <v>2</v>
      </c>
      <c r="V16" s="67" t="s">
        <v>680</v>
      </c>
      <c r="W16" s="67">
        <v>5</v>
      </c>
      <c r="X16" s="68" t="s">
        <v>681</v>
      </c>
    </row>
    <row r="17" spans="1:24" ht="53.1" customHeight="1" x14ac:dyDescent="0.2">
      <c r="A17" s="69" t="str">
        <f>'Mise en oeuvre et intégration'!B16</f>
        <v>Intégration dans les systèmes, les processus et les plans organisationnels</v>
      </c>
      <c r="B17" s="27"/>
      <c r="C17" s="27"/>
      <c r="D17" s="28"/>
      <c r="E17" s="27"/>
      <c r="F17" s="28"/>
      <c r="G17" s="28"/>
      <c r="H17" s="28"/>
      <c r="I17" s="17"/>
      <c r="J17" s="17"/>
      <c r="K17" s="17"/>
      <c r="M17" s="17"/>
      <c r="N17" s="17"/>
      <c r="O17" s="17"/>
      <c r="P17" s="17"/>
      <c r="Q17" s="17"/>
      <c r="R17" s="17"/>
      <c r="S17" s="17"/>
      <c r="T17" s="66" t="s">
        <v>679</v>
      </c>
      <c r="U17" s="67">
        <v>3</v>
      </c>
      <c r="V17" s="67" t="s">
        <v>680</v>
      </c>
      <c r="W17" s="67">
        <v>7</v>
      </c>
      <c r="X17" s="68" t="s">
        <v>681</v>
      </c>
    </row>
    <row r="18" spans="1:24" ht="53.1" customHeight="1" x14ac:dyDescent="0.2">
      <c r="A18" s="69" t="str">
        <f>'Mise en oeuvre et intégration'!B26</f>
        <v>Surveiller et réviser</v>
      </c>
      <c r="B18" s="27"/>
      <c r="C18" s="28"/>
      <c r="D18" s="28"/>
      <c r="E18" s="28"/>
      <c r="F18" s="28"/>
      <c r="G18" s="28"/>
      <c r="H18" s="28"/>
      <c r="I18" s="28"/>
      <c r="J18" s="27"/>
      <c r="K18" s="28"/>
      <c r="L18" s="28"/>
      <c r="M18" s="28"/>
      <c r="N18" s="28"/>
      <c r="O18" s="28"/>
      <c r="P18" s="28"/>
      <c r="Q18" s="28"/>
      <c r="R18" s="17"/>
      <c r="S18" s="17"/>
      <c r="T18" s="66" t="s">
        <v>679</v>
      </c>
      <c r="U18" s="67">
        <v>2</v>
      </c>
      <c r="V18" s="67" t="s">
        <v>680</v>
      </c>
      <c r="W18" s="67">
        <v>16</v>
      </c>
      <c r="X18" s="68" t="s">
        <v>681</v>
      </c>
    </row>
    <row r="19" spans="1:24" x14ac:dyDescent="0.2">
      <c r="A19" s="19"/>
      <c r="B19" s="17"/>
      <c r="C19" s="17"/>
      <c r="D19" s="17"/>
      <c r="E19" s="17"/>
      <c r="F19" s="17"/>
      <c r="G19" s="17"/>
      <c r="H19" s="17"/>
      <c r="I19" s="17"/>
      <c r="J19" s="17"/>
      <c r="K19" s="17"/>
      <c r="L19" s="17"/>
      <c r="M19" s="17"/>
      <c r="N19" s="17"/>
      <c r="O19" s="17"/>
      <c r="P19" s="17"/>
      <c r="Q19" s="17"/>
      <c r="R19" s="17"/>
      <c r="S19" s="17"/>
      <c r="T19" s="39"/>
      <c r="U19" s="39"/>
      <c r="V19" s="39"/>
      <c r="W19" s="39"/>
      <c r="X19" s="40"/>
    </row>
    <row r="20" spans="1:24" x14ac:dyDescent="0.2">
      <c r="A20" s="19"/>
      <c r="B20" s="17"/>
      <c r="C20" s="17"/>
      <c r="D20" s="17"/>
      <c r="E20" s="17"/>
      <c r="F20" s="17"/>
      <c r="G20" s="17"/>
      <c r="H20" s="17"/>
      <c r="I20" s="17"/>
      <c r="J20" s="17"/>
      <c r="K20" s="17"/>
      <c r="L20" s="17"/>
      <c r="M20" s="17"/>
      <c r="N20" s="17"/>
      <c r="O20" s="17"/>
      <c r="P20" s="17"/>
      <c r="Q20" s="17"/>
      <c r="R20" s="17"/>
      <c r="S20" s="17"/>
      <c r="T20" s="39"/>
      <c r="U20" s="39"/>
      <c r="V20" s="39"/>
      <c r="W20" s="39"/>
      <c r="X20" s="40"/>
    </row>
    <row r="21" spans="1:24" x14ac:dyDescent="0.2">
      <c r="A21" s="19" t="s">
        <v>684</v>
      </c>
      <c r="B21" s="17"/>
      <c r="C21" s="17"/>
      <c r="D21" s="17"/>
      <c r="E21" s="17"/>
      <c r="F21" s="17"/>
      <c r="G21" s="17"/>
      <c r="H21" s="17"/>
      <c r="I21" s="17"/>
      <c r="J21" s="17"/>
      <c r="K21" s="17"/>
      <c r="L21" s="17"/>
      <c r="M21" s="17"/>
      <c r="N21" s="17"/>
      <c r="O21" s="17"/>
      <c r="P21" s="17"/>
      <c r="Q21" s="17"/>
      <c r="R21" s="17"/>
      <c r="S21" s="17"/>
      <c r="T21" s="39"/>
      <c r="U21" s="39"/>
      <c r="V21" s="39"/>
      <c r="W21" s="39"/>
      <c r="X21" s="40"/>
    </row>
    <row r="22" spans="1:24" x14ac:dyDescent="0.2">
      <c r="A22" s="56" t="s">
        <v>685</v>
      </c>
      <c r="B22" s="17"/>
      <c r="C22" s="17"/>
      <c r="D22" s="17"/>
      <c r="E22" s="17"/>
      <c r="F22" s="17"/>
      <c r="G22" s="17"/>
      <c r="H22" s="17"/>
      <c r="I22" s="17"/>
      <c r="J22" s="17"/>
      <c r="K22" s="17"/>
      <c r="L22" s="17"/>
      <c r="M22" s="17"/>
      <c r="N22" s="17"/>
      <c r="O22" s="17"/>
      <c r="P22" s="17"/>
      <c r="Q22" s="17"/>
      <c r="R22" s="17"/>
      <c r="S22" s="17"/>
      <c r="T22" s="39"/>
      <c r="U22" s="39"/>
      <c r="V22" s="39"/>
      <c r="W22" s="39"/>
      <c r="X22" s="40"/>
    </row>
    <row r="23" spans="1:24" x14ac:dyDescent="0.2">
      <c r="A23" s="19" t="s">
        <v>459</v>
      </c>
      <c r="B23" s="17"/>
      <c r="C23" s="17"/>
      <c r="D23" s="17"/>
      <c r="E23" s="17"/>
      <c r="F23" s="17"/>
      <c r="G23" s="17"/>
      <c r="H23" s="17"/>
      <c r="I23" s="17"/>
      <c r="J23" s="17"/>
      <c r="K23" s="17"/>
      <c r="L23" s="17"/>
      <c r="M23" s="17"/>
      <c r="N23" s="17"/>
      <c r="O23" s="17"/>
      <c r="P23" s="17"/>
      <c r="Q23" s="17"/>
      <c r="R23" s="17"/>
      <c r="S23" s="17"/>
      <c r="T23" s="39"/>
      <c r="U23" s="39"/>
      <c r="V23" s="39"/>
      <c r="W23" s="39"/>
      <c r="X23" s="40"/>
    </row>
    <row r="24" spans="1:24" x14ac:dyDescent="0.2">
      <c r="A24" s="54" t="s">
        <v>686</v>
      </c>
      <c r="B24" s="17"/>
      <c r="C24" s="17"/>
      <c r="D24" s="17"/>
      <c r="E24" s="17"/>
      <c r="F24" s="17"/>
      <c r="G24" s="17"/>
      <c r="H24" s="17"/>
      <c r="I24" s="17"/>
      <c r="J24" s="17"/>
      <c r="K24" s="17"/>
      <c r="L24" s="17"/>
      <c r="M24" s="17"/>
      <c r="N24" s="17"/>
      <c r="O24" s="17"/>
      <c r="P24" s="17"/>
      <c r="Q24" s="17"/>
      <c r="R24" s="17"/>
      <c r="S24" s="17"/>
      <c r="T24" s="39"/>
      <c r="U24" s="39"/>
      <c r="V24" s="39"/>
      <c r="W24" s="39"/>
      <c r="X24" s="40"/>
    </row>
    <row r="25" spans="1:24" x14ac:dyDescent="0.2">
      <c r="A25" s="55"/>
      <c r="B25" s="17"/>
      <c r="C25" s="17"/>
      <c r="D25" s="17"/>
      <c r="E25" s="17"/>
      <c r="F25" s="17"/>
      <c r="G25" s="17"/>
      <c r="H25" s="17"/>
      <c r="I25" s="17"/>
      <c r="J25" s="17"/>
      <c r="K25" s="17"/>
      <c r="L25" s="17"/>
      <c r="M25" s="17"/>
      <c r="N25" s="17"/>
      <c r="O25" s="17"/>
      <c r="P25" s="17"/>
      <c r="Q25" s="17"/>
      <c r="R25" s="17"/>
      <c r="S25" s="17"/>
      <c r="T25" s="39"/>
      <c r="U25" s="39"/>
      <c r="V25" s="39"/>
      <c r="W25" s="39"/>
      <c r="X25" s="40"/>
    </row>
    <row r="26" spans="1:24" ht="13.5" thickBot="1" x14ac:dyDescent="0.25">
      <c r="A26" s="35"/>
      <c r="B26" s="36"/>
      <c r="C26" s="36"/>
      <c r="D26" s="36"/>
      <c r="E26" s="36"/>
      <c r="F26" s="36"/>
      <c r="G26" s="36"/>
      <c r="H26" s="36"/>
      <c r="I26" s="36"/>
      <c r="J26" s="36"/>
      <c r="K26" s="36"/>
      <c r="L26" s="36"/>
      <c r="M26" s="36"/>
      <c r="N26" s="36"/>
      <c r="O26" s="36"/>
      <c r="P26" s="36"/>
      <c r="Q26" s="36"/>
      <c r="R26" s="36"/>
      <c r="S26" s="36"/>
      <c r="T26" s="42"/>
      <c r="U26" s="42"/>
      <c r="V26" s="42"/>
      <c r="W26" s="42"/>
      <c r="X26" s="43"/>
    </row>
    <row r="27" spans="1:24" ht="37.5" customHeight="1" thickTop="1" thickBot="1" x14ac:dyDescent="0.4">
      <c r="A27" s="34" t="s">
        <v>687</v>
      </c>
      <c r="B27" s="33" t="s">
        <v>688</v>
      </c>
      <c r="C27" s="17"/>
      <c r="D27" s="17"/>
      <c r="E27" s="17"/>
      <c r="F27" s="17"/>
      <c r="G27" s="17"/>
      <c r="H27" s="17"/>
      <c r="I27" s="17"/>
      <c r="J27" s="17"/>
      <c r="K27" s="17"/>
      <c r="L27" s="17"/>
      <c r="M27" s="17"/>
      <c r="N27" s="17"/>
      <c r="O27" s="17"/>
      <c r="P27" s="17"/>
      <c r="Q27" s="17"/>
      <c r="R27" s="17"/>
      <c r="S27" s="17"/>
      <c r="T27" s="39"/>
      <c r="U27" s="39"/>
      <c r="V27" s="39"/>
      <c r="W27" s="39"/>
      <c r="X27" s="40"/>
    </row>
    <row r="28" spans="1:24" ht="13.5" thickBot="1" x14ac:dyDescent="0.25">
      <c r="A28" s="57" t="s">
        <v>689</v>
      </c>
      <c r="B28" s="58" t="s">
        <v>690</v>
      </c>
      <c r="C28" s="58"/>
      <c r="D28" s="58"/>
      <c r="E28" s="58"/>
      <c r="F28" s="58"/>
      <c r="G28" s="58"/>
      <c r="H28" s="58"/>
      <c r="I28" s="58"/>
      <c r="J28" s="58"/>
      <c r="K28" s="58"/>
      <c r="L28" s="58"/>
      <c r="M28" s="58"/>
      <c r="N28" s="58"/>
      <c r="O28" s="58"/>
      <c r="P28" s="58"/>
      <c r="Q28" s="58"/>
      <c r="R28" s="58"/>
      <c r="S28" s="58"/>
      <c r="T28" s="59"/>
      <c r="U28" s="39"/>
      <c r="V28" s="39"/>
      <c r="W28" s="39"/>
      <c r="X28" s="40"/>
    </row>
    <row r="29" spans="1:24" ht="30" customHeight="1" x14ac:dyDescent="0.2">
      <c r="A29" s="51">
        <v>1</v>
      </c>
      <c r="B29" s="50" t="s">
        <v>691</v>
      </c>
      <c r="C29" s="18"/>
      <c r="D29" s="18"/>
      <c r="E29" s="18"/>
      <c r="F29" s="18"/>
      <c r="G29" s="18"/>
      <c r="H29" s="18"/>
      <c r="I29" s="18"/>
      <c r="J29" s="18"/>
      <c r="K29" s="18"/>
      <c r="L29" s="18"/>
      <c r="M29" s="18"/>
      <c r="N29" s="18"/>
      <c r="O29" s="18"/>
      <c r="P29" s="18"/>
      <c r="Q29" s="18"/>
      <c r="R29" s="18"/>
      <c r="S29" s="18"/>
      <c r="T29" s="44"/>
      <c r="U29" s="39"/>
      <c r="V29" s="39"/>
      <c r="W29" s="39"/>
      <c r="X29" s="40"/>
    </row>
    <row r="30" spans="1:24" ht="30" customHeight="1" x14ac:dyDescent="0.2">
      <c r="A30" s="31">
        <v>2</v>
      </c>
      <c r="B30" s="22" t="s">
        <v>691</v>
      </c>
      <c r="C30" s="17"/>
      <c r="D30" s="17"/>
      <c r="E30" s="17"/>
      <c r="F30" s="17"/>
      <c r="G30" s="17"/>
      <c r="H30" s="17"/>
      <c r="I30" s="17"/>
      <c r="J30" s="17"/>
      <c r="K30" s="17"/>
      <c r="L30" s="17"/>
      <c r="M30" s="17"/>
      <c r="N30" s="17"/>
      <c r="O30" s="17"/>
      <c r="P30" s="17"/>
      <c r="Q30" s="17"/>
      <c r="R30" s="17"/>
      <c r="S30" s="17"/>
      <c r="T30" s="40"/>
      <c r="U30" s="39"/>
      <c r="V30" s="39"/>
      <c r="W30" s="39"/>
      <c r="X30" s="40"/>
    </row>
    <row r="31" spans="1:24" ht="30" customHeight="1" x14ac:dyDescent="0.2">
      <c r="A31" s="31">
        <v>3</v>
      </c>
      <c r="B31" s="22" t="s">
        <v>691</v>
      </c>
      <c r="C31" s="17"/>
      <c r="D31" s="17"/>
      <c r="E31" s="17"/>
      <c r="F31" s="17"/>
      <c r="G31" s="17"/>
      <c r="H31" s="17"/>
      <c r="I31" s="17"/>
      <c r="J31" s="17"/>
      <c r="K31" s="17"/>
      <c r="L31" s="17"/>
      <c r="M31" s="17"/>
      <c r="N31" s="17"/>
      <c r="O31" s="17"/>
      <c r="P31" s="17"/>
      <c r="Q31" s="17"/>
      <c r="R31" s="17"/>
      <c r="S31" s="17"/>
      <c r="T31" s="40"/>
      <c r="U31" s="39"/>
      <c r="V31" s="39"/>
      <c r="W31" s="39"/>
      <c r="X31" s="40"/>
    </row>
    <row r="32" spans="1:24" ht="30" customHeight="1" x14ac:dyDescent="0.2">
      <c r="A32" s="31">
        <v>4</v>
      </c>
      <c r="B32" s="22" t="s">
        <v>691</v>
      </c>
      <c r="C32" s="17"/>
      <c r="D32" s="17"/>
      <c r="E32" s="17"/>
      <c r="F32" s="17"/>
      <c r="G32" s="17"/>
      <c r="H32" s="17"/>
      <c r="I32" s="17"/>
      <c r="J32" s="17"/>
      <c r="K32" s="17"/>
      <c r="L32" s="17"/>
      <c r="M32" s="17"/>
      <c r="N32" s="17"/>
      <c r="O32" s="17"/>
      <c r="P32" s="17"/>
      <c r="Q32" s="17"/>
      <c r="R32" s="17"/>
      <c r="S32" s="17"/>
      <c r="T32" s="40"/>
      <c r="U32" s="39"/>
      <c r="V32" s="39"/>
      <c r="W32" s="39"/>
      <c r="X32" s="40"/>
    </row>
    <row r="33" spans="1:24" ht="30" customHeight="1" thickBot="1" x14ac:dyDescent="0.25">
      <c r="A33" s="32">
        <v>5</v>
      </c>
      <c r="B33" s="49" t="s">
        <v>691</v>
      </c>
      <c r="C33" s="21"/>
      <c r="D33" s="21"/>
      <c r="E33" s="21"/>
      <c r="F33" s="21"/>
      <c r="G33" s="21"/>
      <c r="H33" s="21"/>
      <c r="I33" s="21"/>
      <c r="J33" s="21"/>
      <c r="K33" s="21"/>
      <c r="L33" s="21"/>
      <c r="M33" s="21"/>
      <c r="N33" s="21"/>
      <c r="O33" s="21"/>
      <c r="P33" s="21"/>
      <c r="Q33" s="21"/>
      <c r="R33" s="21"/>
      <c r="S33" s="21"/>
      <c r="T33" s="45"/>
      <c r="U33" s="39"/>
      <c r="V33" s="39"/>
      <c r="W33" s="39"/>
      <c r="X33" s="40"/>
    </row>
    <row r="34" spans="1:24" s="17" customFormat="1" ht="13.5" thickBot="1" x14ac:dyDescent="0.25">
      <c r="A34" s="20"/>
      <c r="B34" s="21"/>
      <c r="C34" s="21"/>
      <c r="D34" s="21"/>
      <c r="E34" s="21"/>
      <c r="F34" s="21"/>
      <c r="G34" s="21"/>
      <c r="H34" s="21"/>
      <c r="I34" s="21"/>
      <c r="J34" s="21"/>
      <c r="K34" s="21"/>
      <c r="L34" s="21"/>
      <c r="M34" s="21"/>
      <c r="N34" s="21"/>
      <c r="O34" s="21"/>
      <c r="P34" s="21"/>
      <c r="Q34" s="21"/>
      <c r="R34" s="21"/>
      <c r="S34" s="21"/>
      <c r="T34" s="46"/>
      <c r="U34" s="46"/>
      <c r="V34" s="46"/>
      <c r="W34" s="46"/>
      <c r="X34" s="45"/>
    </row>
    <row r="35" spans="1:24" s="17" customFormat="1" x14ac:dyDescent="0.2">
      <c r="T35" s="39"/>
      <c r="U35" s="39"/>
      <c r="V35" s="39"/>
      <c r="W35" s="39"/>
      <c r="X35" s="39"/>
    </row>
    <row r="36" spans="1:24" s="17" customFormat="1" x14ac:dyDescent="0.2">
      <c r="T36" s="39"/>
      <c r="U36" s="39"/>
      <c r="V36" s="39"/>
      <c r="W36" s="39"/>
      <c r="X36" s="39"/>
    </row>
  </sheetData>
  <pageMargins left="0.7" right="0.7" top="0.75" bottom="0.75" header="0.3" footer="0.3"/>
  <pageSetup scale="68" orientation="portrait" horizontalDpi="30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F4C72-8926-44B9-A621-08052736B326}">
  <sheetPr codeName="Sheet9"/>
  <dimension ref="B2:B14"/>
  <sheetViews>
    <sheetView workbookViewId="0">
      <selection activeCell="B12" sqref="B12"/>
    </sheetView>
  </sheetViews>
  <sheetFormatPr defaultColWidth="9.140625" defaultRowHeight="12.75" x14ac:dyDescent="0.2"/>
  <cols>
    <col min="1" max="16384" width="9.140625" style="2"/>
  </cols>
  <sheetData>
    <row r="2" spans="2:2" ht="15" x14ac:dyDescent="0.25">
      <c r="B2" s="11" t="s">
        <v>692</v>
      </c>
    </row>
    <row r="3" spans="2:2" ht="15" x14ac:dyDescent="0.25">
      <c r="B3" s="11" t="s">
        <v>693</v>
      </c>
    </row>
    <row r="4" spans="2:2" ht="15" x14ac:dyDescent="0.25">
      <c r="B4" s="11" t="s">
        <v>694</v>
      </c>
    </row>
    <row r="5" spans="2:2" ht="15" x14ac:dyDescent="0.25">
      <c r="B5" s="11" t="s">
        <v>695</v>
      </c>
    </row>
    <row r="6" spans="2:2" ht="15" x14ac:dyDescent="0.25">
      <c r="B6" s="11" t="s">
        <v>696</v>
      </c>
    </row>
    <row r="7" spans="2:2" ht="15" x14ac:dyDescent="0.25">
      <c r="B7" s="11" t="s">
        <v>697</v>
      </c>
    </row>
    <row r="8" spans="2:2" ht="15" x14ac:dyDescent="0.25">
      <c r="B8" s="11" t="s">
        <v>698</v>
      </c>
    </row>
    <row r="9" spans="2:2" ht="15" x14ac:dyDescent="0.25">
      <c r="B9" s="11" t="s">
        <v>699</v>
      </c>
    </row>
    <row r="10" spans="2:2" ht="15" x14ac:dyDescent="0.25">
      <c r="B10" s="11" t="s">
        <v>700</v>
      </c>
    </row>
    <row r="11" spans="2:2" ht="15" x14ac:dyDescent="0.25">
      <c r="B11" s="11" t="s">
        <v>701</v>
      </c>
    </row>
    <row r="12" spans="2:2" ht="15" x14ac:dyDescent="0.25">
      <c r="B12" s="11" t="s">
        <v>702</v>
      </c>
    </row>
    <row r="13" spans="2:2" ht="15" x14ac:dyDescent="0.25">
      <c r="B13" s="11" t="s">
        <v>703</v>
      </c>
    </row>
    <row r="14" spans="2:2" ht="15" x14ac:dyDescent="0.25">
      <c r="B14" s="10" t="s">
        <v>704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6a0e4e57-1c62-4517-a536-ec3c9eaa9158" xsi:nil="true"/>
    <lcf76f155ced4ddcb4097134ff3c332f xmlns="6a0e4e57-1c62-4517-a536-ec3c9eaa9158">
      <Terms xmlns="http://schemas.microsoft.com/office/infopath/2007/PartnerControls"/>
    </lcf76f155ced4ddcb4097134ff3c332f>
    <TaxCatchAll xmlns="1f2435d1-e123-45e5-8037-c6a33e6764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80EFED7B41665489EA1981D7951808F" ma:contentTypeVersion="19" ma:contentTypeDescription="Create a new document." ma:contentTypeScope="" ma:versionID="440d6c6294da8b5f3d076fb5d77afcf0">
  <xsd:schema xmlns:xsd="http://www.w3.org/2001/XMLSchema" xmlns:xs="http://www.w3.org/2001/XMLSchema" xmlns:p="http://schemas.microsoft.com/office/2006/metadata/properties" xmlns:ns2="6a0e4e57-1c62-4517-a536-ec3c9eaa9158" xmlns:ns3="1f2435d1-e123-45e5-8037-c6a33e676418" targetNamespace="http://schemas.microsoft.com/office/2006/metadata/properties" ma:root="true" ma:fieldsID="44479cfb25bb1e7bdeda9f32507cf282" ns2:_="" ns3:_="">
    <xsd:import namespace="6a0e4e57-1c62-4517-a536-ec3c9eaa9158"/>
    <xsd:import namespace="1f2435d1-e123-45e5-8037-c6a33e676418"/>
    <xsd:element name="properties">
      <xsd:complexType>
        <xsd:sequence>
          <xsd:element name="documentManagement">
            <xsd:complexType>
              <xsd:all>
                <xsd:element ref="ns2:_Flow_SignoffStatus" minOccurs="0"/>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0e4e57-1c62-4517-a536-ec3c9eaa9158" elementFormDefault="qualified">
    <xsd:import namespace="http://schemas.microsoft.com/office/2006/documentManagement/types"/>
    <xsd:import namespace="http://schemas.microsoft.com/office/infopath/2007/PartnerControls"/>
    <xsd:element name="_Flow_SignoffStatus" ma:index="3" nillable="true" ma:displayName="Sign-off status" ma:internalName="Sign_x002d_off_x0020_status">
      <xsd:simpleType>
        <xsd:restriction base="dms:Text"/>
      </xsd:simpleType>
    </xsd:element>
    <xsd:element name="MediaServiceMetadata" ma:index="6" nillable="true" ma:displayName="MediaServiceMetadata" ma:hidden="true" ma:internalName="MediaServiceMetadata" ma:readOnly="true">
      <xsd:simpleType>
        <xsd:restriction base="dms:Note"/>
      </xsd:simpleType>
    </xsd:element>
    <xsd:element name="MediaServiceFastMetadata" ma:index="7" nillable="true" ma:displayName="MediaServiceFastMetadata" ma:hidden="true" ma:internalName="MediaServiceFastMetadata" ma:readOnly="true">
      <xsd:simpleType>
        <xsd:restriction base="dms:Note"/>
      </xsd:simpleType>
    </xsd:element>
    <xsd:element name="MediaServiceDateTaken" ma:index="8" nillable="true" ma:displayName="MediaServiceDateTaken" ma:hidden="true" ma:internalName="MediaServiceDateTaken" ma:readOnly="true">
      <xsd:simpleType>
        <xsd:restriction base="dms:Text"/>
      </xsd:simpleType>
    </xsd:element>
    <xsd:element name="MediaServiceAutoTags" ma:index="9" nillable="true" ma:displayName="Tags" ma:internalName="MediaServiceAutoTags" ma:readOnly="true">
      <xsd:simpleType>
        <xsd:restriction base="dms:Text"/>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c7ba914-f169-47ff-a93b-9f4ea1b730d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2435d1-e123-45e5-8037-c6a33e67641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d84bb78d-84d2-4cd2-84cb-f4b70c1048b0}" ma:internalName="TaxCatchAll" ma:showField="CatchAllData" ma:web="1f2435d1-e123-45e5-8037-c6a33e67641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8B493E3-FE05-481F-A0F9-6C618D7369B2}">
  <ds:schemaRefs>
    <ds:schemaRef ds:uri="http://purl.org/dc/terms/"/>
    <ds:schemaRef ds:uri="6a0e4e57-1c62-4517-a536-ec3c9eaa9158"/>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1f2435d1-e123-45e5-8037-c6a33e676418"/>
    <ds:schemaRef ds:uri="http://schemas.microsoft.com/office/2006/metadata/properties"/>
    <ds:schemaRef ds:uri="http://www.w3.org/XML/1998/namespace"/>
    <ds:schemaRef ds:uri="http://purl.org/dc/elements/1.1/"/>
  </ds:schemaRefs>
</ds:datastoreItem>
</file>

<file path=customXml/itemProps2.xml><?xml version="1.0" encoding="utf-8"?>
<ds:datastoreItem xmlns:ds="http://schemas.openxmlformats.org/officeDocument/2006/customXml" ds:itemID="{80BEB538-5713-4F36-8F77-0CE2A7AB8B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0e4e57-1c62-4517-a536-ec3c9eaa9158"/>
    <ds:schemaRef ds:uri="1f2435d1-e123-45e5-8037-c6a33e6764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9F7960-2467-4A4F-883B-1514982EC41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Introduction</vt:lpstr>
      <vt:lpstr>InfoOrg</vt:lpstr>
      <vt:lpstr>Personnes, partenariats et gouv</vt:lpstr>
      <vt:lpstr>Planification risques et adapta</vt:lpstr>
      <vt:lpstr>Mise en oeuvre et intégration</vt:lpstr>
      <vt:lpstr>Portrait et feuille de route</vt:lpstr>
      <vt:lpstr>Rapports d'évaluation usage FCM</vt:lpstr>
      <vt:lpstr>Snapshot not grouped</vt:lpstr>
      <vt:lpstr>Province Info - Hide</vt:lpstr>
      <vt:lpstr>'Mise en oeuvre et intégration'!Print_Area</vt:lpstr>
      <vt:lpstr>'Personnes, partenariats et gouv'!Print_Area</vt:lpstr>
      <vt:lpstr>'Planification risques et adapta'!Print_Area</vt:lpstr>
      <vt:lpstr>'Portrait et feuille de route'!Print_Area</vt:lpstr>
      <vt:lpstr>'Snapshot not grouped'!Print_Area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Christina Hopkins</dc:creator>
  <cp:keywords/>
  <dc:description/>
  <cp:lastModifiedBy>Andre Lapointe</cp:lastModifiedBy>
  <cp:revision/>
  <dcterms:created xsi:type="dcterms:W3CDTF">2024-07-24T16:12:15Z</dcterms:created>
  <dcterms:modified xsi:type="dcterms:W3CDTF">2024-10-10T15:38:40Z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0x010100D80EFED7B41665489EA1981D7951808F</vt:lpwstr>
  </property>
  <property fmtid="{D5CDD505-2E9C-101B-9397-08002B2CF9AE}" pid="3" name="MediaServiceImageTags">
    <vt:lpwstr/>
  </property>
</Properties>
</file>