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ekirke\Downloads\"/>
    </mc:Choice>
  </mc:AlternateContent>
  <xr:revisionPtr revIDLastSave="0" documentId="13_ncr:1_{6ADA3EED-95E5-4244-858B-C557E11A86ED}" xr6:coauthVersionLast="47" xr6:coauthVersionMax="47" xr10:uidLastSave="{00000000-0000-0000-0000-000000000000}"/>
  <bookViews>
    <workbookView xWindow="30" yWindow="-16320" windowWidth="29040" windowHeight="15720" activeTab="4" xr2:uid="{00000000-000D-0000-FFFF-FFFF00000000}"/>
  </bookViews>
  <sheets>
    <sheet name="introduction" sheetId="3" r:id="rId1"/>
    <sheet name="exemple" sheetId="6" r:id="rId2"/>
    <sheet name="feux de fôret" sheetId="1" r:id="rId3"/>
    <sheet name="inondations" sheetId="2" r:id="rId4"/>
    <sheet name="chaleur" sheetId="4" r:id="rId5"/>
    <sheet name="installations" sheetId="5"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1" l="1"/>
  <c r="E41" i="1"/>
  <c r="E21" i="6"/>
  <c r="E20" i="6"/>
  <c r="E19" i="6"/>
  <c r="E18" i="6"/>
  <c r="E17" i="6"/>
  <c r="E16" i="6"/>
  <c r="E15" i="6"/>
  <c r="E14" i="6"/>
  <c r="E13" i="6"/>
  <c r="E12" i="6"/>
  <c r="E22" i="6" l="1"/>
  <c r="E30" i="1"/>
  <c r="E29" i="1"/>
  <c r="E28" i="1"/>
  <c r="E27" i="1"/>
  <c r="E26" i="1"/>
  <c r="E25" i="1"/>
  <c r="E34" i="2"/>
  <c r="E33" i="2"/>
  <c r="E32" i="2"/>
  <c r="E31" i="2"/>
  <c r="E30" i="2"/>
  <c r="E29" i="2"/>
  <c r="E48" i="2"/>
  <c r="E45" i="2"/>
  <c r="E15" i="1"/>
  <c r="E14" i="1"/>
  <c r="E13" i="1"/>
  <c r="E12" i="1"/>
  <c r="E11" i="1"/>
  <c r="E31" i="1" l="1"/>
  <c r="E35" i="2"/>
  <c r="E47" i="2" s="1"/>
  <c r="E43" i="1"/>
  <c r="E45" i="1" s="1"/>
  <c r="E49" i="2"/>
  <c r="E16" i="1"/>
  <c r="E11" i="2"/>
  <c r="E12" i="2"/>
  <c r="E13" i="2"/>
  <c r="E14" i="2"/>
  <c r="E15" i="2"/>
  <c r="E16" i="2"/>
  <c r="E17" i="2"/>
  <c r="E18" i="2"/>
  <c r="E19" i="2"/>
  <c r="E49" i="4"/>
  <c r="E46" i="4"/>
  <c r="E35" i="4"/>
  <c r="E34" i="4"/>
  <c r="E33" i="4"/>
  <c r="E32" i="4"/>
  <c r="E31" i="4"/>
  <c r="E30" i="4"/>
  <c r="E20" i="4"/>
  <c r="E19" i="4"/>
  <c r="E18" i="4"/>
  <c r="E17" i="4"/>
  <c r="E16" i="4"/>
  <c r="E15" i="4"/>
  <c r="E14" i="4"/>
  <c r="E13" i="4"/>
  <c r="E12" i="4"/>
  <c r="E11" i="4"/>
  <c r="E49" i="6"/>
  <c r="E50" i="5"/>
  <c r="E47" i="5"/>
  <c r="E36" i="5"/>
  <c r="E46" i="6"/>
  <c r="E35" i="6"/>
  <c r="E34" i="6"/>
  <c r="E33" i="6"/>
  <c r="E32" i="6"/>
  <c r="E31" i="6"/>
  <c r="E21" i="5"/>
  <c r="E20" i="5"/>
  <c r="E18" i="5"/>
  <c r="E17" i="5"/>
  <c r="E16" i="5"/>
  <c r="E15" i="5"/>
  <c r="E14" i="5"/>
  <c r="E13" i="5"/>
  <c r="E12" i="5"/>
  <c r="E11" i="5"/>
  <c r="E19" i="5"/>
  <c r="E35" i="5"/>
  <c r="E34" i="5"/>
  <c r="E33" i="5"/>
  <c r="E32" i="5"/>
  <c r="E31" i="5"/>
  <c r="E20" i="2" l="1"/>
  <c r="E37" i="5"/>
  <c r="E49" i="5" s="1"/>
  <c r="E51" i="5" s="1"/>
  <c r="E22" i="5"/>
  <c r="E36" i="4"/>
  <c r="E48" i="4" s="1"/>
  <c r="E50" i="4" s="1"/>
  <c r="E21" i="4"/>
  <c r="E36" i="6"/>
  <c r="E48" i="6" s="1"/>
  <c r="E50" i="6"/>
</calcChain>
</file>

<file path=xl/sharedStrings.xml><?xml version="1.0" encoding="utf-8"?>
<sst xmlns="http://schemas.openxmlformats.org/spreadsheetml/2006/main" count="373" uniqueCount="162">
  <si>
    <t>Description</t>
  </si>
  <si>
    <t>Total</t>
  </si>
  <si>
    <t>Hectare</t>
  </si>
  <si>
    <t>Comment utiliser ce modèle de budget</t>
  </si>
  <si>
    <t>Veuillez noter qu’il s’agit d’estimations approximatives et qu’elles doivent être confirmées à l’aide de renseignements sur les coûts locaux ou de devis d’entrepreneurs. L’objectif de cet outil est de donner une idée générale des ressources nécessaires au projet, ce qui peut vous aider à planifier la budgétisation interne, le financement et les demandes de financement.</t>
  </si>
  <si>
    <r>
      <t xml:space="preserve">Estimation du budget du projet : </t>
    </r>
    <r>
      <rPr>
        <sz val="11"/>
        <color rgb="FF333333"/>
        <rFont val="Montserrat"/>
      </rPr>
      <t>Vous pouvez utiliser les résultats de l’</t>
    </r>
    <r>
      <rPr>
        <b/>
        <i/>
        <sz val="11"/>
        <color theme="5"/>
        <rFont val="Montserrat"/>
      </rPr>
      <t>Estimateur des coûts des activités</t>
    </r>
    <r>
      <rPr>
        <sz val="11"/>
        <color rgb="FF333333"/>
        <rFont val="Montserrat"/>
      </rPr>
      <t xml:space="preserve"> pour remplir les catégories budgétaires du projet. Les estimations moyennes de l’activité sont basées sur l’hypothèse selon laquelle des consultants/entrepreneurs externes seront engagés. Ces coûts peuvent être saisis sous les catégories </t>
    </r>
    <r>
      <rPr>
        <b/>
        <i/>
        <sz val="11"/>
        <color theme="5"/>
        <rFont val="Montserrat"/>
      </rPr>
      <t>Coûts du travail</t>
    </r>
    <r>
      <rPr>
        <sz val="11"/>
        <color rgb="FF333333"/>
        <rFont val="Montserrat"/>
      </rPr>
      <t xml:space="preserve">. Si votre collectivité prévoit utiliser principalement des ressources internes en personnel, l’estimation des coûts la plus basse sera peut-être la plus appropriée. </t>
    </r>
  </si>
  <si>
    <r>
      <t xml:space="preserve">Calculateur du temps de travail du personnel : </t>
    </r>
    <r>
      <rPr>
        <sz val="11"/>
        <color rgb="FF000000"/>
        <rFont val="Montserrat"/>
      </rPr>
      <t>Le temps de travail du personnel est réparti entre les différentes phases du projet afin de faciliter l’estimation du nombre d’heures. Pour inclure plusieurs employés dont les taux horaires varient, vous pouvez ajouter des lignes pour tenir compte des différents taux. Vous devrez déterminer si vous prévoyez de faire appel principalement à des entrepreneurs externes ou à du personnel interne pour la planification et la mise en œuvre du projet. Cette décision sera basée sur les connaissances, les compétences et les capacités internes, et elle influencera de manière significative le temps de travail du personnel.</t>
    </r>
  </si>
  <si>
    <r>
      <t xml:space="preserve">Ce modèle de budget est un outil de gestion de projet destiné à soutenir la planification d’une initiative de mise en œuvre de l’adaptation en matière de </t>
    </r>
    <r>
      <rPr>
        <b/>
        <sz val="11"/>
        <color theme="1"/>
        <rFont val="Montserrat"/>
        <scheme val="minor"/>
      </rPr>
      <t>résilience aux incendies de forêt, aux inondations et aux chaleurs extrêmes, et d’installations communautaires résilientes</t>
    </r>
    <r>
      <rPr>
        <sz val="11"/>
        <color theme="1"/>
        <rFont val="Montserrat"/>
        <family val="2"/>
        <scheme val="minor"/>
      </rPr>
      <t xml:space="preserve">. </t>
    </r>
  </si>
  <si>
    <t>Les fonctions du modèle de budget sont les suivantes :</t>
  </si>
  <si>
    <t>Modèle de budget : Installations communautaires résilientes</t>
  </si>
  <si>
    <t>ESTIMATEUR DES COÛTS DES ACTIVITÉS</t>
  </si>
  <si>
    <t xml:space="preserve">Utilisez cet outil pour estimer les coûts des activités pertinentes du projet. 
 •  Pour chaque activité du projet, saisissez une valeur sous Montant unitaire. Vous obtiendrez ainsi une estimation du coût qui se situe dans une fourchette moyenne.
 •  Si vous préférez calculer le budget de votre projet avec une estimation basse ou haute, vous pouvez utiliser les renseignements de la colonne Description 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</si>
  <si>
    <t>Activité</t>
  </si>
  <si>
    <t>Montant unitaire</t>
  </si>
  <si>
    <t>Unité de mesure</t>
  </si>
  <si>
    <t>Estimation moyenne</t>
  </si>
  <si>
    <t>Projets de résilience au dégel du pergélisol</t>
  </si>
  <si>
    <t>Mètre carré</t>
  </si>
  <si>
    <r>
      <t xml:space="preserve">Ces projets comprennent le renforcement des murs, des toits et des poutres pour résister aux mouvements du sol causés par le dégel du pergélisol. Ils comprennent également le renforcement des fondations et l’isolation du sol. Les coûts varient en fonction des conditions du sol et de la profondeur de l’armature, de l’étendue de l’armature et des matériaux utilisés, ainsi que du type et de la profondeur de l’isolation. </t>
    </r>
    <r>
      <rPr>
        <b/>
        <sz val="9"/>
        <color rgb="FF000000"/>
        <rFont val="Montserrat"/>
        <scheme val="minor"/>
      </rPr>
      <t>Les coûts varient de 200 $ par mètre carré (estimation basse) à 2 500 $ par mètre carré (estimation haute).</t>
    </r>
  </si>
  <si>
    <t>Installation de toits verts</t>
  </si>
  <si>
    <r>
      <t xml:space="preserve">Un système de toiture verte est partiellement ou totalement recouvert de végétation plantée sur une membrane étanche. Des couches supplémentaires peuvent inclure les systèmes de drainage et d’irrigation. </t>
    </r>
    <r>
      <rPr>
        <b/>
        <sz val="9"/>
        <color rgb="FF000000"/>
        <rFont val="Montserrat"/>
        <scheme val="minor"/>
      </rPr>
      <t>Les coûts varient de 150 $ par mètre carré (estimation basse) à 700 $ par mètre carré (estimation haute).</t>
    </r>
  </si>
  <si>
    <t>Modernisation ou installation de matériel de refroidissement</t>
  </si>
  <si>
    <t>Par établissement</t>
  </si>
  <si>
    <r>
      <t xml:space="preserve">L’installation ou le remplacement d’équipements de refroidissement (p. ex., climatiseurs, refroidisseurs, pompes à chaleur) dans les centres communautaires, les bibliothèques ou d’autres installations publiques réduit la vulnérabilité en cas d’épisodes de chaleur extrême. Les coûts varient considérablement en fonction de la taille de l’installation, du type d’équipement (conditionneurs d’air à deux blocs, unités de toiture, refroidissement central), des exigences en matière d’efficacité énergétique et de la nécessité de procéder à des rénovations électriques ou structurelles. </t>
    </r>
    <r>
      <rPr>
        <b/>
        <sz val="9"/>
        <color rgb="FF000000"/>
        <rFont val="Montserrat"/>
        <scheme val="minor"/>
      </rPr>
      <t>Les coûts varient de 20 000 $ par installation (estimation basse) à 250 000 $ par installation (estimation haute).</t>
    </r>
  </si>
  <si>
    <t>Amélioration de la qualité de l’air intérieur</t>
  </si>
  <si>
    <r>
      <t xml:space="preserve">L’amélioration de la qualité de l’air intérieur passe par l’installation ou la modernisation de systèmes CVC, de purificateurs d’air et de systèmes de ventilation. Les coûts varient en fonction de la complexité du système et de la taille du bâtiment. </t>
    </r>
    <r>
      <rPr>
        <b/>
        <sz val="9"/>
        <color rgb="FF000000"/>
        <rFont val="Montserrat"/>
        <scheme val="minor"/>
      </rPr>
      <t>Les coûts varient de 2 000 $ par installation (estimation basse) à 50 000 $ par installation (estimation haute).</t>
    </r>
  </si>
  <si>
    <t>Projets de réduction de la consommation d’eau ou de conservation de l’eau</t>
  </si>
  <si>
    <t>Par mètre cube de stockage</t>
  </si>
  <si>
    <r>
      <t xml:space="preserve">Les projets de stockage de l’eau comprennent des éléments tels que des réservoirs ou des citernes, des pompes et des systèmes de filtration. </t>
    </r>
    <r>
      <rPr>
        <b/>
        <sz val="9"/>
        <color rgb="FF000000"/>
        <rFont val="Montserrat"/>
        <scheme val="minor"/>
      </rPr>
      <t>Les coûts varient de 200 $ par mètre cube de stockage (estimation basse) à 4 000 $ par mètre cube de stockage (estimation haute).</t>
    </r>
  </si>
  <si>
    <t>Installation de matériaux résistants au feu</t>
  </si>
  <si>
    <t>Mètre carré de l’enveloppe du bâtiment</t>
  </si>
  <si>
    <r>
      <t xml:space="preserve">Le remplacement ou l’amélioration des matériaux (p. ex., la toiture, le bardage, l’isolation) par d’autres matériaux tels que le métal, le béton ou le bois traité rend les installations plus résistantes au feu. Les coûts varient en fonction du choix des matériaux et de la taille du bâtiment. </t>
    </r>
    <r>
      <rPr>
        <b/>
        <sz val="9"/>
        <color rgb="FF000000"/>
        <rFont val="Montserrat"/>
        <scheme val="minor"/>
      </rPr>
      <t>Les coûts varient de 30 $ par mètre carré d’enveloppe de bâtiment (estimation basse) à 400 $ par mètre carré d’enveloppe de bâtiment (estimation haute).</t>
    </r>
  </si>
  <si>
    <t>Création d’espaces défendables résistants au feu autour des structures</t>
  </si>
  <si>
    <t>Mètres linéaires</t>
  </si>
  <si>
    <r>
      <t xml:space="preserve">Le débroussaillage de la végétation et des matériaux inflammables dans un rayon de 30 mètres autour des bâtiments permet de créer un espace défendable autour de ceux-ci. Les coûts dépendent de la taille de la propriété et de la densité de la végétation. </t>
    </r>
    <r>
      <rPr>
        <b/>
        <sz val="9"/>
        <color rgb="FF000000"/>
        <rFont val="Montserrat"/>
        <scheme val="minor"/>
      </rPr>
      <t>Les coûts varient de 10 $ par mètre linéaire (estimation basse) à 300 $ par mètre linéaire (estimation haute).</t>
    </r>
  </si>
  <si>
    <t>Installation de matériaux résistants aux tempêtes</t>
  </si>
  <si>
    <r>
      <t xml:space="preserve">Les matériaux résistants aux tempêtes comprennent les fenêtres résistantes aux chocs, les toitures renforcées, les bardages résistants aux tempêtes et la protection contre les inondations. Les coûts dépendent de la qualité des matériaux et de la conception du bâtiment. </t>
    </r>
    <r>
      <rPr>
        <b/>
        <sz val="9"/>
        <color rgb="FF000000"/>
        <rFont val="Montserrat"/>
        <scheme val="minor"/>
      </rPr>
      <t>Les coûts varient de 150 $ par mètre carré d’enveloppe de bâtiment (estimation basse) à 900 $ par mètre carré d’enveloppe de bâtiment (estimation haute).</t>
    </r>
  </si>
  <si>
    <t>Installation ou modernisation de systèmes communautaires de réfrigération ou de stockage des aliments</t>
  </si>
  <si>
    <t>Par unité</t>
  </si>
  <si>
    <r>
      <t xml:space="preserve">Des réfrigérateurs ou congélateurs de plain-pied peuvent être installés ou améliorés pour l’usage de la collectivité. Les coûts dépendent de la taille, de l’efficacité énergétique et de la complexité de l’installation. </t>
    </r>
    <r>
      <rPr>
        <b/>
        <sz val="9"/>
        <color rgb="FF000000"/>
        <rFont val="Montserrat"/>
        <scheme val="minor"/>
      </rPr>
      <t>Les coûts varient de 10 000 $ par unité (estimation basse) à 200 000 $ par unité (estimation haute).</t>
    </r>
  </si>
  <si>
    <t>Installation d’une alimentation de secours (générateur diesel)</t>
  </si>
  <si>
    <t>Par kW de générateur diesel</t>
  </si>
  <si>
    <r>
      <t xml:space="preserve">L’installation de générateurs diesel de secours peut protéger les installations communautaires essentielles. Les coûts varient en fonction de la capacité et des exigences d’installation. </t>
    </r>
    <r>
      <rPr>
        <b/>
        <sz val="9"/>
        <color rgb="FF000000"/>
        <rFont val="Montserrat"/>
        <scheme val="minor"/>
      </rPr>
      <t>Les coûts varient de 500 $ par kW (estimation basse) à 3 000 $ par kW (estimation haute).</t>
    </r>
  </si>
  <si>
    <t>Installation d’alimentation de secours (batterie)</t>
  </si>
  <si>
    <t>Par kW de batterie</t>
  </si>
  <si>
    <r>
      <t xml:space="preserve">L’installation de systèmes de batteries de secours peut protéger les installations communautaires essentielles. Les coûts varient en fonction de la capacité et des exigences d’installation. </t>
    </r>
    <r>
      <rPr>
        <b/>
        <sz val="9"/>
        <color rgb="FF000000"/>
        <rFont val="Montserrat"/>
        <scheme val="minor"/>
      </rPr>
      <t>Les coûts varient de 1 200 $ par kW (estimation basse) à 8 000 $ par kW (estimation haute).</t>
    </r>
  </si>
  <si>
    <t>Estimation du total de l’activité</t>
  </si>
  <si>
    <t>ESTIMATION DU BUDGET DU PROJET</t>
  </si>
  <si>
    <t>Utilisez cet outil pour générer une estimation complète de tous les coûts de personnel et autres coûts nécessaires à la planification et à la réalisation du projet.</t>
  </si>
  <si>
    <r>
      <t>Commencez par saisir les heures et les taux du personnel dans l’</t>
    </r>
    <r>
      <rPr>
        <b/>
        <i/>
        <sz val="11"/>
        <color theme="5"/>
        <rFont val="Montserrat (Body)"/>
      </rPr>
      <t>Estimateur des coûts du personnel</t>
    </r>
    <r>
      <rPr>
        <sz val="11"/>
        <color theme="1"/>
        <rFont val="Montserrat"/>
        <scheme val="minor"/>
      </rPr>
      <t xml:space="preserve"> afin de calculer les coûts de main-d’œuvre pour la planification, l’engagement, la coordination et la réalisation du projet. </t>
    </r>
  </si>
  <si>
    <r>
      <t xml:space="preserve">Ensuite, utilisez la fonction </t>
    </r>
    <r>
      <rPr>
        <b/>
        <i/>
        <sz val="11"/>
        <color theme="5"/>
        <rFont val="Montserrat (Body)"/>
      </rPr>
      <t>Coûts du travail</t>
    </r>
    <r>
      <rPr>
        <sz val="11"/>
        <color theme="1"/>
        <rFont val="Montserrat"/>
        <scheme val="minor"/>
      </rPr>
      <t xml:space="preserve"> pour saisir toutes les dépenses non liées au personnel. Saisir les coûts totaux des activités générés à l’aide de l’</t>
    </r>
    <r>
      <rPr>
        <b/>
        <i/>
        <sz val="11"/>
        <color theme="5"/>
        <rFont val="Montserrat (Body)"/>
      </rPr>
      <t>Estimateur des coûts d’activité</t>
    </r>
    <r>
      <rPr>
        <sz val="11"/>
        <color theme="1"/>
        <rFont val="Montserrat"/>
        <scheme val="minor"/>
      </rPr>
      <t xml:space="preserve"> (ci-dessus) dans les catégories appropriées et ajouter toutes les dépenses supplémentaires liées au projet (p. ex., les réunions, les communications, les honoraires, etc.)</t>
    </r>
  </si>
  <si>
    <t>Les dernières lignes calculeront automatiquement les sous-totaux, les imprévus, les taxes et le total général du projet. Les taxes sont calculées par défaut à 5 %; la formule peut être modifiée pour refléter le taux applicable.</t>
  </si>
  <si>
    <t>Calculateur du temps de travail du personnel</t>
  </si>
  <si>
    <t>Heures</t>
  </si>
  <si>
    <t>Taux</t>
  </si>
  <si>
    <t>Remarques</t>
  </si>
  <si>
    <t>Planification et travaux préliminaires</t>
  </si>
  <si>
    <t>Conception et développement</t>
  </si>
  <si>
    <t>Administration des contrats et liaison</t>
  </si>
  <si>
    <t>Engagement et communication</t>
  </si>
  <si>
    <t>Production et suivi de rapport</t>
  </si>
  <si>
    <t>Facultatif : Ajoutez des lignes pour des tâches supplémentaires ou du personnel supplémentaire avec des taux horaires différents.</t>
  </si>
  <si>
    <t>Si vous travaillez avec un entrepreneur externe</t>
  </si>
  <si>
    <t>Communication avec le public et engagement interservices</t>
  </si>
  <si>
    <t>Coûts totaux du personnel</t>
  </si>
  <si>
    <t>Coûts de travail</t>
  </si>
  <si>
    <t>Conception/faisabilité (services professionnels)</t>
  </si>
  <si>
    <t>Dépenses en immobilisation (services professionnels)</t>
  </si>
  <si>
    <t>Fournitures et équipements</t>
  </si>
  <si>
    <t>Coûts de réunion</t>
  </si>
  <si>
    <t>Communication (conception graphique, impression, promotion)</t>
  </si>
  <si>
    <t>Dépenses en immobilisations</t>
  </si>
  <si>
    <t>Honoraires/protocole culturel</t>
  </si>
  <si>
    <t>Coûts totaux de travail</t>
  </si>
  <si>
    <t>Imprévus (10 % suggérés)</t>
  </si>
  <si>
    <t>Taxes (5 %)</t>
  </si>
  <si>
    <t>COÛT TOTAL DU PROJET</t>
  </si>
  <si>
    <t>Modèle de budget : Résilience de la collectivité à la chaleur</t>
  </si>
  <si>
    <t xml:space="preserve">Utilisez cet outil pour estimer les coûts des activités pertinentes du projet. </t>
  </si>
  <si>
    <r>
      <t xml:space="preserve">Pour chaque activité du projet, saisissez une valeur sous </t>
    </r>
    <r>
      <rPr>
        <b/>
        <i/>
        <sz val="11"/>
        <color theme="5"/>
        <rFont val="Montserrat (Body)"/>
      </rPr>
      <t>Montant unitaire</t>
    </r>
    <r>
      <rPr>
        <sz val="11"/>
        <color theme="1"/>
        <rFont val="Montserrat"/>
        <scheme val="minor"/>
      </rPr>
      <t>. Vous obtiendrez ainsi une estimation du coût qui se situe dans une fourchette moyenne.</t>
    </r>
  </si>
  <si>
    <t>Installation de structures d’ombrage</t>
  </si>
  <si>
    <t>Par structure</t>
  </si>
  <si>
    <r>
      <t xml:space="preserve">Les structures d’ombrage (pergolas, auvents, etc.) protègent les espaces publics de la lumière directe du soleil. Les coûts dépendent des matériaux, de la taille et de la complexité de l’installation. </t>
    </r>
    <r>
      <rPr>
        <b/>
        <sz val="9"/>
        <color rgb="FF000000"/>
        <rFont val="Montserrat"/>
        <scheme val="minor"/>
      </rPr>
      <t>Les coûts varient de 5 000 $ par structure (estimation basse) à 40 000 $ par structure (estimation haute).</t>
    </r>
  </si>
  <si>
    <t>Plantation d’arbres (zone urbaine)</t>
  </si>
  <si>
    <t>Par arbre</t>
  </si>
  <si>
    <r>
      <t xml:space="preserve">La plantation d’arbres dans les zones urbaines fournit de l’ombre et réduit les effets de l’îlot de chaleur. Les coûts comprennent les jeunes arbres, la préparation du sol, la main-d’œuvre, les modifications de l’infrastructure et l’entretien pendant la première année. </t>
    </r>
    <r>
      <rPr>
        <b/>
        <sz val="9"/>
        <color rgb="FF000000"/>
        <rFont val="Montserrat"/>
        <scheme val="minor"/>
      </rPr>
      <t>Les coûts varient de 200 $ par arbre (estimation basse) à 15 000 $ par arbre (estimation haute).</t>
    </r>
  </si>
  <si>
    <t>Installation de fontaines d’eau</t>
  </si>
  <si>
    <t>Par fontaine</t>
  </si>
  <si>
    <r>
      <t xml:space="preserve">Les fontaines d’eau permettent d’accéder à de l’eau potable dans les espaces publics. Les coûts comprennent la plomberie, l’installation et l’entretien. </t>
    </r>
    <r>
      <rPr>
        <b/>
        <sz val="9"/>
        <color rgb="FF000000"/>
        <rFont val="Montserrat"/>
        <scheme val="minor"/>
      </rPr>
      <t>Les coûts varient de 2 000 $ par fontaine (estimation basse) à 15 000 $ par fontaine (estimation haute).</t>
    </r>
  </si>
  <si>
    <t>Installation de stations de brumisation</t>
  </si>
  <si>
    <t>Par station</t>
  </si>
  <si>
    <r>
      <t xml:space="preserve">Les stations de brumisation assurent le refroidissement par évaporation dans les espaces publics. Les coûts comprennent l’équipement, l’approvisionnement en eau et l’installation. </t>
    </r>
    <r>
      <rPr>
        <b/>
        <sz val="9"/>
        <color rgb="FF000000"/>
        <rFont val="Montserrat"/>
        <scheme val="minor"/>
      </rPr>
      <t xml:space="preserve">Les coûts varient de 4 000 $ par station (estimation basse) à 25 000 $ par station (estimation haute). </t>
    </r>
  </si>
  <si>
    <t>Par jeu d'eau</t>
  </si>
  <si>
    <t>Modernisation ou installation d'équipements de refroidissement</t>
  </si>
  <si>
    <t>Par installation</t>
  </si>
  <si>
    <t>Trousses de rafraîchissement pour les populations vulnérables</t>
  </si>
  <si>
    <t>Par trousse</t>
  </si>
  <si>
    <r>
      <t xml:space="preserve">Les trousses de rafraîchissement comprennent des articles tels que des ventilateurs portables, des serviettes rafraîchissantes et des bouteilles d’eau pour les personnes vulnérables. Les coûts dépendent du contenu de la trousse. </t>
    </r>
    <r>
      <rPr>
        <b/>
        <sz val="9"/>
        <color rgb="FF000000"/>
        <rFont val="Montserrat"/>
        <scheme val="minor"/>
      </rPr>
      <t>Les coûts varient de 25 $ par trousse (estimation basse) à 100 $ par trousse (estimation haute).</t>
    </r>
  </si>
  <si>
    <t>Sensibilisation et programmes sur la sécurité en cas de chaleur</t>
  </si>
  <si>
    <t>Par campagne</t>
  </si>
  <si>
    <r>
      <t>Les campagnes de sensibilisation et d’intervention auprès du public sensibilisent les habitants aux risques liés à la chaleur et les orientent vers des mesures de sécurité. Les coûts comprennent l’engagement communautaire et le développement de programmes.</t>
    </r>
    <r>
      <rPr>
        <b/>
        <sz val="9"/>
        <color rgb="FF000000"/>
        <rFont val="Montserrat"/>
        <scheme val="minor"/>
      </rPr>
      <t xml:space="preserve"> Les coûts varient de 10 000 $ par campagne (estimation basse) à 50 000 $ par campagne (estimation haute).</t>
    </r>
  </si>
  <si>
    <t>Centres de refroidissement - prolongation des heures d’ouverture des bâtiments publics</t>
  </si>
  <si>
    <t>Par heure</t>
  </si>
  <si>
    <r>
      <t xml:space="preserve">Les heures d’ouverture des bâtiments publics (bibliothèques, centres communautaires, etc.) peuvent être prolongées afin qu’ils puissent servir de centres de rafraîchissement. Les coûts comprennent le personnel, les services publics et les fournitures. </t>
    </r>
    <r>
      <rPr>
        <b/>
        <sz val="9"/>
        <color rgb="FF000000"/>
        <rFont val="Montserrat"/>
        <scheme val="minor"/>
      </rPr>
      <t>Les coûts varient de 100 $ par heure prolongée (estimation basse) à 500 $ par heure prolongée (estimation haute).</t>
    </r>
  </si>
  <si>
    <t>Bus réfrigérants - extension du déploiement des bus urbains</t>
  </si>
  <si>
    <t>Par bus et par heure</t>
  </si>
  <si>
    <r>
      <t xml:space="preserve">Les autobus urbains peuvent être utilisés comme centres de rafraîchissement mobiles ou pour transporter des personnes vers des centres de rafraîchissement. Les coûts comprennent le carburant, le personnel et l’entretien. Multiplier le total par le nombre d’autobus à inclure. </t>
    </r>
    <r>
      <rPr>
        <b/>
        <sz val="9"/>
        <color rgb="FF000000"/>
        <rFont val="Montserrat"/>
        <scheme val="minor"/>
      </rPr>
      <t>Les coûts varient de 100 $ par bus par heure (estimation basse) à 250 $ par bus par heure (estimation haute).</t>
    </r>
  </si>
  <si>
    <t xml:space="preserve">Exemple de budget de projet : Sensibilisation de la collectivité à la sécurité en cas de chaleur 				</t>
  </si>
  <si>
    <r>
      <rPr>
        <b/>
        <sz val="11"/>
        <color indexed="63"/>
        <rFont val="Montserrat"/>
        <family val="2"/>
      </rPr>
      <t xml:space="preserve">Description du projet : </t>
    </r>
    <r>
      <rPr>
        <sz val="11"/>
        <color rgb="FF333333"/>
        <rFont val="Montserrat"/>
      </rPr>
      <t xml:space="preserve">Un projet de sensibilisation de la collectivité à plusieurs niveaux, comprenant une vaste campagne de communication, des ateliers d’engagement communautaire, des vérifications directes du bien-être et la distribution de ressources et d’équipements clés. </t>
    </r>
  </si>
  <si>
    <r>
      <t xml:space="preserve">Ensuite, utilisez la fonction </t>
    </r>
    <r>
      <rPr>
        <b/>
        <i/>
        <sz val="11"/>
        <color theme="5"/>
        <rFont val="Montserrat (Body)"/>
      </rPr>
      <t>Coûts du travail</t>
    </r>
    <r>
      <rPr>
        <sz val="11"/>
        <color theme="1"/>
        <rFont val="Montserrat"/>
        <scheme val="minor"/>
      </rPr>
      <t xml:space="preserve"> pour saisir toutes les dépenses non liées au personnel. Saisir les coûts totaux des activités générés à l’aide de l’</t>
    </r>
    <r>
      <rPr>
        <b/>
        <i/>
        <sz val="11"/>
        <color theme="5"/>
        <rFont val="Montserrat (Body)"/>
      </rPr>
      <t>Estimateur des coûts d’activité</t>
    </r>
    <r>
      <rPr>
        <sz val="11"/>
        <color theme="1"/>
        <rFont val="Montserrat"/>
        <scheme val="minor"/>
      </rPr>
      <t xml:space="preserve"> (ci-dessus) dans les catégories appropriées et ajouter toutes les dépenses supplémentaires liées au projet (p. ex., les réunions, les communications, les honoraires, etc.).</t>
    </r>
  </si>
  <si>
    <t>Communications publiques, engagement interservices et ateliers communautaires</t>
  </si>
  <si>
    <t>Contrat avec un organisme local à but non lucratif pour soutenir les vérifications de bien-être</t>
  </si>
  <si>
    <t>15 climatiseurs portables</t>
  </si>
  <si>
    <t>200 trousses de refroidissement</t>
  </si>
  <si>
    <t>2 ateliers communautaires (50 participants, déjeuner à 50 $/par personne, 1 000 $ pour le lieu)</t>
  </si>
  <si>
    <t>Promotions payantes dans les médias sociaux, matériel de sensibilisation imprimé</t>
  </si>
  <si>
    <r>
      <t xml:space="preserve">L’installation ou le remplacement d’équipements de refroidissement (par exemple, climatiseurs, refroidisseurs, pompes à chaleur) dans les centres communautaires, les bibliothèques ou d'autres installations publiques réduit la vulnérabilité lors d’épisodes de chaleur extrême. Les coûts varient considérablement en fonction de la taille de l'installation, du type d’équipement (systèmes split, unités de toiture, refroidissement central), des exigences en matière d'efficacité énergétique et de la nécessité ou non de procéder à des rénovations électriques ou structurelles. </t>
    </r>
    <r>
      <rPr>
        <b/>
        <sz val="9"/>
        <color rgb="FF000000"/>
        <rFont val="Montserrat"/>
        <scheme val="minor"/>
      </rPr>
      <t>Les coûts varient entre 20 000 $ par installation (estimation basse) et 250 000 $ par installation (estimation haute).</t>
    </r>
  </si>
  <si>
    <t>Modèle de budget : Résilience de la collectivité aux inondations</t>
  </si>
  <si>
    <t>Restauration du littoral ou des plaines inondables</t>
  </si>
  <si>
    <r>
      <t xml:space="preserve">Les activités comprennent la stabilisation du littoral à l’aide de matériaux naturels (p. ex. rondins, broussailles, piquets vivants), la plantation de zones riveraines (arbres, arbustes, herbes) et l’installation de tissus de contrôle de l’érosion ou de structures de bio-ingénierie. Les coûts varient en fonction des conditions du site (p. ex., pente, stabilité du sol), de l’accessibilité, de la densité des plantes et de la nécessité ou non d’effectuer des travaux supplémentaires de lutte contre l’érosion ou des travaux dans l’eau. </t>
    </r>
    <r>
      <rPr>
        <b/>
        <sz val="9"/>
        <color rgb="FF000000"/>
        <rFont val="Montserrat"/>
        <scheme val="minor"/>
      </rPr>
      <t>Les coûts varient de 50 $ par mètre linéaire (estimation basse) à 500 $ par mètre linéaire (estimation haute).</t>
    </r>
  </si>
  <si>
    <t>Chaussées perméables</t>
  </si>
  <si>
    <r>
      <t xml:space="preserve">Le revêtement perméable permet à l’eau de s’infiltrer à travers la surface, réduisant ainsi le ruissellement. Les coûts dépendent des matériaux (béton perméable, asphalte poreux, pavés autobloquants) et de la complexité de l’installation. </t>
    </r>
    <r>
      <rPr>
        <b/>
        <sz val="9"/>
        <color rgb="FF000000"/>
        <rFont val="Montserrat"/>
        <scheme val="minor"/>
      </rPr>
      <t>Les coûts varient de 70 $ par mètre carré (estimation basse) à 150 $ par mètre carré (estimation haute).</t>
    </r>
  </si>
  <si>
    <t>Jardins de pluie</t>
  </si>
  <si>
    <r>
      <t xml:space="preserve">Les jardins de pluie sont des dépressions peu profondes plantées de végétation indigène visant à capter et à filtrer les eaux pluviales. Les coûts comprennent l’excavation, les amendements du sol, les plantes et la main-d’œuvre. </t>
    </r>
    <r>
      <rPr>
        <b/>
        <sz val="9"/>
        <color rgb="FF000000"/>
        <rFont val="Montserrat"/>
        <scheme val="minor"/>
      </rPr>
      <t>Les coûts varient de 40 $ par mètre carré (estimation basse) à 150 $ par mètre carré (estimation haute).</t>
    </r>
  </si>
  <si>
    <t>Fossés végétalisés</t>
  </si>
  <si>
    <r>
      <t xml:space="preserve">Les fossés végétalisés sont des canaux linéaires végétalisés conçus pour acheminer et traiter les eaux pluviales. Les coûts dépendent de la longueur, de la largeur, de la végétation et des matériaux souterrains. </t>
    </r>
    <r>
      <rPr>
        <b/>
        <sz val="9"/>
        <color rgb="FF000000"/>
        <rFont val="Montserrat"/>
        <scheme val="minor"/>
      </rPr>
      <t>Les coûts varient de 150 $ par mètre linéaire (estimation basse) à 300 $ par mètre linéaire (estimation haute).</t>
    </r>
  </si>
  <si>
    <t>Zones humides artificielles</t>
  </si>
  <si>
    <r>
      <t xml:space="preserve">Les zones humides artificielles imitent les zones humides naturelles pour traiter et stocker les eaux pluviales. Les coûts comprennent l’excavation, les matériaux de revêtement, la végétation et l’entretien. </t>
    </r>
    <r>
      <rPr>
        <b/>
        <sz val="9"/>
        <color rgb="FF000000"/>
        <rFont val="Montserrat"/>
        <scheme val="minor"/>
      </rPr>
      <t>Les coûts varient de 30 000 $ par hectare (estimation basse) à 120 000 $ par hectare (estimation haute).</t>
    </r>
  </si>
  <si>
    <t>Bassins de rétention des eaux pluviales</t>
  </si>
  <si>
    <t>Mètre cube de stockage</t>
  </si>
  <si>
    <r>
      <t>Les bassins de rétention stockent temporairement les eaux pluviales afin de réduire les débits de pointe. Les coûts dépendent de l’excavation, du revêtement et des structures d’évacuation.</t>
    </r>
    <r>
      <rPr>
        <b/>
        <sz val="9"/>
        <color rgb="FF000000"/>
        <rFont val="Montserrat"/>
        <scheme val="minor"/>
      </rPr>
      <t xml:space="preserve"> Les coûts varient de 25 $ par mètre cube de stockage (estimation basse) à 150 $ par mètre cube de stockage (estimation haute).</t>
    </r>
  </si>
  <si>
    <t>Plantation d’arbres (côtiers/riverains)</t>
  </si>
  <si>
    <r>
      <t>La plantation riveraine consiste à restaurer la végétation le long des cours d’eau afin de stabiliser les berges et de réduire l’érosion. Les coûts comprennent les plantes, la main-d’œuvre et la préparation du site.</t>
    </r>
    <r>
      <rPr>
        <b/>
        <sz val="9"/>
        <color rgb="FF000000"/>
        <rFont val="Montserrat"/>
        <scheme val="minor"/>
      </rPr>
      <t xml:space="preserve"> Les coûts varient de 10 $ par mètre linéaire (estimation basse) à 50 $ par mètre linéaire (estimation haute).</t>
    </r>
  </si>
  <si>
    <r>
      <t xml:space="preserve">La plantation d’arbres dans les zones urbaines permet de gérer les flux d’eaux pluviales. Les coûts comprennent les jeunes arbres, la préparation du sol, la main-d’œuvre, les modifications de l’infrastructure et l’entretien pendant la première année. </t>
    </r>
    <r>
      <rPr>
        <b/>
        <sz val="9"/>
        <color rgb="FF000000"/>
        <rFont val="Montserrat"/>
        <scheme val="minor"/>
      </rPr>
      <t>Les coûts varient de 200 $ par arbre (estimation basse) à 15 000 $ par arbre (estimation haute).</t>
    </r>
  </si>
  <si>
    <t>Formation communautaire sur les solutions fondées sur la nature pour la gestion des inondations</t>
  </si>
  <si>
    <t>Session/atelier</t>
  </si>
  <si>
    <r>
      <t xml:space="preserve">Ces activités comprennent l’organisation d’ateliers sur les solutions fondées sur la nature, l’éducation des collectivités et la planification de la mise en œuvre. Les coûts comprennent les honoraires des facilitateurs, le matériel de formation et le soutien logistique. Les coûts varient en fonction du nombre de participants, des rôles de coordination (p. ex., personnel municipal ou consultant) et de l’emplacement du lieu de réunion. </t>
    </r>
    <r>
      <rPr>
        <b/>
        <sz val="9"/>
        <color rgb="FF000000"/>
        <rFont val="Montserrat"/>
        <scheme val="minor"/>
      </rPr>
      <t>Les coûts varient de 5 000 $ par session (estimation basse) à 25 000 $ par session (estimation haute).</t>
    </r>
  </si>
  <si>
    <r>
      <t xml:space="preserve">Ensuite, utilisez la fonction </t>
    </r>
    <r>
      <rPr>
        <b/>
        <i/>
        <sz val="11"/>
        <color theme="5"/>
        <rFont val="Montserrat (Body)"/>
      </rPr>
      <t xml:space="preserve">Coûts du travail </t>
    </r>
    <r>
      <rPr>
        <sz val="11"/>
        <color theme="1"/>
        <rFont val="Montserrat"/>
        <scheme val="minor"/>
      </rPr>
      <t>pour saisir toutes les dépenses non liées au personnel. Saisir les coûts totaux des activités générés à l’aide de l’</t>
    </r>
    <r>
      <rPr>
        <b/>
        <i/>
        <sz val="11"/>
        <color theme="5"/>
        <rFont val="Montserrat (Body)"/>
      </rPr>
      <t>Estimateur des coûts d’activité</t>
    </r>
    <r>
      <rPr>
        <sz val="11"/>
        <color theme="1"/>
        <rFont val="Montserrat"/>
        <scheme val="minor"/>
      </rPr>
      <t xml:space="preserve"> (ci-dessus) dans les catégories appropriées et ajouter toutes les dépenses supplémentaires liées au projet (p. ex., les réunions, les communications, les honoraires, etc.)</t>
    </r>
  </si>
  <si>
    <t>Modèle de budget : Résilience de la collectivité aux feux de forêt</t>
  </si>
  <si>
    <t>Gestion ou remplacement de la végétation résistante au feu</t>
  </si>
  <si>
    <r>
      <t xml:space="preserve">Il s’agit de l’élimination de la végétation hautement inflammable et de son remplacement par des espèces résistantes au feu (arbres à feuilles caduques, couverture végétale peu inflammable). Les coûts dépendent de la densité de la végétation, de l’accessibilité du site et de la possibilité de planter ou de réensemencer. Ils comprennent la préparation du site, la plantation et l’entretien. Les activités peuvent inclure la création de zones tampons réduites en combustible, y compris l’éclaircissement de la végétation, l’élimination du bois mort et la création d’un espace défensif autour des collectivités ou des structures. </t>
    </r>
    <r>
      <rPr>
        <b/>
        <sz val="9"/>
        <color rgb="FF000000"/>
        <rFont val="Montserrat"/>
        <scheme val="minor"/>
      </rPr>
      <t>Les coûts varient de 5 000 $ par hectare (estimation basse) à 15 000 $ par hectare (estimation haute).</t>
    </r>
  </si>
  <si>
    <t>Construction de coupe-feu</t>
  </si>
  <si>
    <r>
      <t xml:space="preserve">Les coupe-feu sont des bandes de terre défrichées qui servent de barrières pour ralentir ou arrêter la propagation des incendies de forêt. Les coûts varient en fonction du type de végétation, du terrain et de l’équipement utilisé (p. ex., tronçonneuses, bulldozers). Des matériaux incombustibles peuvent être posés sur le sol pour arrêter la propagation du feu. Les activités peuvent inclure le creusement de tranchées pour enlever les matériaux combustibles et créer des barrières à la propagation du feu. Le coût des tranchées dépend de la profondeur, de la largeur et des conditions du sol. </t>
    </r>
    <r>
      <rPr>
        <b/>
        <sz val="9"/>
        <color rgb="FF000000"/>
        <rFont val="Montserrat"/>
        <scheme val="minor"/>
      </rPr>
      <t>Les coûts varient de 50 $ par mètre linéaire (estimation basse) à 750 dollars par mètre linéaire (estimation haute).</t>
    </r>
  </si>
  <si>
    <t>Brûlage cultural ou dirigé</t>
  </si>
  <si>
    <r>
      <t>Cette activité implique l’application planifiée et contrôlée du feu sur des zones spécifiques afin de gérer la végétation, de réduire les combustibles dangereux et de renforcer les habitats grâce à l’augmentation de la biodiversité. Les coûts varient en fonction du type de végétation et de l’éloignement du lieu de brûlage.</t>
    </r>
    <r>
      <rPr>
        <b/>
        <sz val="9"/>
        <color rgb="FF000000"/>
        <rFont val="Montserrat"/>
        <scheme val="minor"/>
      </rPr>
      <t xml:space="preserve"> Les coûts varient de 1 500 $ par hectare (estimation basse) à 8 000 $ par hectare (estimation haute).</t>
    </r>
  </si>
  <si>
    <t>Formation et solutions en matière de prévention des incendies de forêt</t>
  </si>
  <si>
    <r>
      <t xml:space="preserve">Cette activité comprend l’organisation d’ateliers de formation FireSmart, l’éducation de la communauté et la planification de la préparation. Les coûts comprennent les honoraires des instructeurs, le matériel de formation et le soutien logistique. Les coûts varient en fonction du nombre de participants, du niveau de personnalisation (p. ex., personnel municipal ou résidents) et de la fourniture éventuelle d’outils ou d’évaluations supplémentaires (p. ex., évaluations de la zone d’allumage de la maison). </t>
    </r>
    <r>
      <rPr>
        <b/>
        <sz val="9"/>
        <color rgb="FF000000"/>
        <rFont val="Montserrat"/>
        <scheme val="minor"/>
      </rPr>
      <t>Les coûts varient de 5 000 $ par session (estimation basse) à 25 000 $ par session (estimation haute).</t>
    </r>
  </si>
  <si>
    <r>
      <t>Commencez par saisir les heures et les taux du personnel dans l’</t>
    </r>
    <r>
      <rPr>
        <b/>
        <i/>
        <sz val="11"/>
        <color theme="5"/>
        <rFont val="Montserrat (Body)"/>
      </rPr>
      <t>Estimateur des coûts du personnel</t>
    </r>
    <r>
      <rPr>
        <i/>
        <sz val="11"/>
        <color theme="5"/>
        <rFont val="Montserrat (Body)"/>
      </rPr>
      <t xml:space="preserve"> </t>
    </r>
    <r>
      <rPr>
        <sz val="11"/>
        <color theme="1"/>
        <rFont val="Montserrat"/>
        <scheme val="minor"/>
      </rPr>
      <t xml:space="preserve">afin de calculer les coûts de main-d’œuvre pour la planification, l’engagement, la coordination et la réalisation du projet. </t>
    </r>
  </si>
  <si>
    <r>
      <t xml:space="preserve">L’installation ou le remplacement d'équipements de refroidissement (par exemple, climatiseurs, refroidisseurs, pompes à chaleur) dans les centres communautaires, les bibliothèques ou d’autres installations publiques réduit la vulnérabilité lors d'épisodes de chaleur extrême. Les coûts varient considérablement en fonction de la taille de l’installation, du type d’équipement (systèmes split, unités de toiture, refroidissement central), des exigences en matière d’efficacité énergétique et de la nécessité ou non de procéder à des rénovations électriques ou structurelles. </t>
    </r>
    <r>
      <rPr>
        <b/>
        <sz val="9"/>
        <color rgb="FF000000"/>
        <rFont val="Montserrat"/>
        <scheme val="minor"/>
      </rPr>
      <t>Les coûts varient entre 20 000 $ par installation (estimation basse) et 250 000 $ par installation (estimation haute).</t>
    </r>
  </si>
  <si>
    <t>Pour une expérience utilisateur optimale, il est conseillé d’ouvrir cette
 ressource dans l’application Excel sur votre ordinateur</t>
  </si>
  <si>
    <t>Pour une expérience utilisateur optimale, il est conseillé d’ouvrir cette
ressource dans l’application Excel sur votre ordinateur</t>
  </si>
  <si>
    <t>Pour une expérience utilisateur optimale, il est conseillé d’ouvrir cette 
ressource dans l’application Excel sur votre ordinateur</t>
  </si>
  <si>
    <r>
      <t xml:space="preserve">Les jeux d’eau permettent de jouer avec l’eau de manière interactive et offrent un rafraîchissement efficace dans les espaces publics. Les coûts comprennent les jeux d’eau, le drainage, les systèmes de traitement de l’eau (à recirculation ou à passage unique), la préparation du site et l'installation. </t>
    </r>
    <r>
      <rPr>
        <b/>
        <sz val="9"/>
        <color rgb="FF000000"/>
        <rFont val="Montserrat"/>
        <scheme val="minor"/>
      </rPr>
      <t>Les coûts varient entre 50 000 $ (estimation basse) et 500 000 $ (estimation haute).</t>
    </r>
  </si>
  <si>
    <t>Installation de jeux d’eau</t>
  </si>
  <si>
    <r>
      <t xml:space="preserve">Les jeux d'eau permettent de jouer avec l'eau de manière interactive et offrent un rafraîchissement efficace dans les espaces publics. Les coûts comprennent les jeux d'eau, le drainage, les systèmes de traitement de l'eau (à recirculation ou à passage unique), la préparation du site et l'installation. </t>
    </r>
    <r>
      <rPr>
        <b/>
        <sz val="9"/>
        <color rgb="FF000000"/>
        <rFont val="Montserrat"/>
        <scheme val="minor"/>
      </rPr>
      <t>Les coûts varient entre 50 000 $ (estimation basse) et 500 000 $ (estimation haute).</t>
    </r>
  </si>
  <si>
    <r>
      <t xml:space="preserve">Si vous préférez calculer le budget de votre projet avec une estimation basse ou haute, vous pouvez utiliser les renseignements de la </t>
    </r>
    <r>
      <rPr>
        <sz val="11"/>
        <color theme="1"/>
        <rFont val="Montserrat (Body)"/>
      </rPr>
      <t>colonne</t>
    </r>
    <r>
      <rPr>
        <b/>
        <i/>
        <sz val="11"/>
        <color theme="5"/>
        <rFont val="Montserrat (Body)"/>
      </rPr>
      <t xml:space="preserve"> Description </t>
    </r>
    <r>
      <rPr>
        <sz val="11"/>
        <color theme="1"/>
        <rFont val="Montserrat"/>
        <family val="2"/>
        <scheme val="minor"/>
      </rPr>
      <t xml:space="preserve">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r>
  </si>
  <si>
    <r>
      <t>Si vous préférez calculer le budget de votre projet avec une estimation basse ou haute, vous pouvez utiliser les renseignements de la</t>
    </r>
    <r>
      <rPr>
        <b/>
        <i/>
        <sz val="11"/>
        <color theme="5"/>
        <rFont val="Montserrat (Body)"/>
      </rPr>
      <t xml:space="preserve"> </t>
    </r>
    <r>
      <rPr>
        <sz val="11"/>
        <color theme="1"/>
        <rFont val="Montserrat (Body)"/>
      </rPr>
      <t xml:space="preserve">colonne </t>
    </r>
    <r>
      <rPr>
        <b/>
        <i/>
        <sz val="11"/>
        <color theme="5"/>
        <rFont val="Montserrat (Body)"/>
      </rPr>
      <t>Description</t>
    </r>
    <r>
      <rPr>
        <sz val="11"/>
        <color theme="1"/>
        <rFont val="Montserrat"/>
        <scheme val="minor"/>
      </rPr>
      <t xml:space="preserve"> 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r>
  </si>
  <si>
    <r>
      <t xml:space="preserve">Si vous préférez calculer le budget de votre projet avec une estimation basse ou haute, vous pouvez utiliser les renseignements de la </t>
    </r>
    <r>
      <rPr>
        <sz val="11"/>
        <color theme="1"/>
        <rFont val="Montserrat (Body)"/>
      </rPr>
      <t>colonne</t>
    </r>
    <r>
      <rPr>
        <b/>
        <i/>
        <sz val="11"/>
        <color theme="5"/>
        <rFont val="Montserrat (Body)"/>
      </rPr>
      <t xml:space="preserve"> Description </t>
    </r>
    <r>
      <rPr>
        <sz val="11"/>
        <color theme="1"/>
        <rFont val="Montserrat"/>
        <scheme val="minor"/>
      </rPr>
      <t xml:space="preserve">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r>
  </si>
  <si>
    <r>
      <t xml:space="preserve">Si vous préférez calculer le budget de votre projet avec une estimation basse ou haute, vous pouvez utiliser les renseignements de la </t>
    </r>
    <r>
      <rPr>
        <sz val="11"/>
        <color theme="1"/>
        <rFont val="Montserrat (Body)"/>
      </rPr>
      <t>colonne</t>
    </r>
    <r>
      <rPr>
        <b/>
        <i/>
        <sz val="11"/>
        <color theme="5"/>
        <rFont val="Montserrat (Body)"/>
      </rPr>
      <t xml:space="preserve"> Description</t>
    </r>
    <r>
      <rPr>
        <sz val="11"/>
        <color theme="1"/>
        <rFont val="Montserrat"/>
        <scheme val="minor"/>
      </rPr>
      <t xml:space="preserve"> 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r>
  </si>
  <si>
    <r>
      <t>Si vous préférez calculer le budget de votre projet avec une estimation basse ou haute, vous pouvez utiliser les renseignements de la</t>
    </r>
    <r>
      <rPr>
        <sz val="11"/>
        <color theme="9"/>
        <rFont val="Montserrat"/>
        <scheme val="minor"/>
      </rPr>
      <t xml:space="preserve"> </t>
    </r>
    <r>
      <rPr>
        <sz val="11"/>
        <color theme="1"/>
        <rFont val="Montserrat (Body)"/>
      </rPr>
      <t>colonne</t>
    </r>
    <r>
      <rPr>
        <b/>
        <i/>
        <sz val="11"/>
        <color theme="9"/>
        <rFont val="Montserrat (Body)"/>
      </rPr>
      <t xml:space="preserve"> </t>
    </r>
    <r>
      <rPr>
        <b/>
        <i/>
        <sz val="11"/>
        <color theme="5"/>
        <rFont val="Montserrat (Body)"/>
      </rPr>
      <t>Description</t>
    </r>
    <r>
      <rPr>
        <sz val="11"/>
        <color theme="1"/>
        <rFont val="Montserrat"/>
        <scheme val="minor"/>
      </rPr>
      <t xml:space="preserve"> pour adapter la formule en conséquence. Les estimations moyennes sont basées sur l’hypothèse selon laquelle des consultants externes seront engagés. Si votre collectivité prévoit d’utiliser principalement des ressources internes en personnel, l’estimation des coûts la plus basse sera peut-être la plus appropriée. </t>
    </r>
  </si>
  <si>
    <t>Honoraires (100 $/pp) pour la participation aux ateliers de Groupe méritant l’équité</t>
  </si>
  <si>
    <r>
      <t xml:space="preserve">Estimateur des coûts des activités : </t>
    </r>
    <r>
      <rPr>
        <sz val="11"/>
        <color rgb="FF000000"/>
        <rFont val="Montserrat"/>
      </rPr>
      <t>Sous chaque onglet de thème de projet (</t>
    </r>
    <r>
      <rPr>
        <b/>
        <i/>
        <sz val="11"/>
        <color theme="5"/>
        <rFont val="Montserrat"/>
      </rPr>
      <t>Incendies de forêt/Inondations/Chaleur/Installations</t>
    </r>
    <r>
      <rPr>
        <sz val="11"/>
        <color rgb="FF000000"/>
        <rFont val="Montserrat"/>
      </rPr>
      <t xml:space="preserve">), vous trouverez une calculatrice qui estime les coûts pour un ensemble d’activités. Pour chaque activité du projet, saisissez une valeur sous </t>
    </r>
    <r>
      <rPr>
        <b/>
        <i/>
        <sz val="11"/>
        <color theme="5"/>
        <rFont val="Montserrat"/>
      </rPr>
      <t>Montant unitaire</t>
    </r>
    <r>
      <rPr>
        <sz val="11"/>
        <color rgb="FF000000"/>
        <rFont val="Montserrat"/>
      </rPr>
      <t xml:space="preserve"> pour proposer une portée de projet. L’</t>
    </r>
    <r>
      <rPr>
        <b/>
        <i/>
        <sz val="11"/>
        <color theme="5"/>
        <rFont val="Montserrat"/>
      </rPr>
      <t xml:space="preserve">Unité de mesure </t>
    </r>
    <r>
      <rPr>
        <sz val="11"/>
        <color rgb="FF000000"/>
        <rFont val="Montserrat"/>
      </rPr>
      <t xml:space="preserve">identifie l’échelle d’unités référencée. Vous obtiendrez ainsi une estimation du coût qui se situe dans une fourchette moyenne. Sous la colonne </t>
    </r>
    <r>
      <rPr>
        <b/>
        <i/>
        <sz val="11"/>
        <color theme="5"/>
        <rFont val="Montserrat"/>
      </rPr>
      <t>Description</t>
    </r>
    <r>
      <rPr>
        <i/>
        <sz val="11"/>
        <color theme="1"/>
        <rFont val="Montserrat"/>
      </rPr>
      <t>,</t>
    </r>
    <r>
      <rPr>
        <sz val="11"/>
        <color rgb="FF000000"/>
        <rFont val="Montserrat"/>
      </rPr>
      <t xml:space="preserve"> vous trouverez des renseignements sur les hypothèses utilisées pour calculer ce coût, ainsi qu’une fourchette d’estimation basse à haute. Si vous préférez calculer le budget de votre projet avec une estimation basse ou haute, vous pouvez utiliser ces renseignements pour adapter la formule en conséquence. Cet outil vous permet de faire des calculs pour plus d’une activité dans un projet.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</si>
</sst>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37">
    <font>
      <sz val="11"/>
      <color theme="1"/>
      <name val="Montserrat"/>
      <family val="2"/>
      <scheme val="minor"/>
    </font>
    <font>
      <sz val="12"/>
      <color theme="1"/>
      <name val="Montserrat"/>
      <family val="2"/>
      <scheme val="minor"/>
    </font>
    <font>
      <sz val="12"/>
      <color theme="1"/>
      <name val="Montserrat"/>
      <family val="2"/>
      <scheme val="minor"/>
    </font>
    <font>
      <b/>
      <sz val="11"/>
      <color indexed="63"/>
      <name val="Montserrat"/>
      <family val="2"/>
    </font>
    <font>
      <b/>
      <sz val="11"/>
      <color indexed="8"/>
      <name val="Montserrat"/>
    </font>
    <font>
      <sz val="11"/>
      <color theme="1"/>
      <name val="Montserrat"/>
      <family val="2"/>
      <scheme val="minor"/>
    </font>
    <font>
      <b/>
      <sz val="11"/>
      <color theme="1"/>
      <name val="Montserrat"/>
      <family val="2"/>
      <scheme val="minor"/>
    </font>
    <font>
      <sz val="9"/>
      <color rgb="FF000000"/>
      <name val="Calibri"/>
      <family val="2"/>
    </font>
    <font>
      <i/>
      <sz val="9"/>
      <color rgb="FF000000"/>
      <name val="Calibri"/>
      <family val="2"/>
    </font>
    <font>
      <b/>
      <sz val="12"/>
      <color theme="1"/>
      <name val="Montserrat"/>
      <family val="2"/>
      <scheme val="minor"/>
    </font>
    <font>
      <sz val="9"/>
      <color theme="1"/>
      <name val="Montserrat"/>
      <family val="2"/>
      <scheme val="minor"/>
    </font>
    <font>
      <i/>
      <sz val="11"/>
      <color theme="1"/>
      <name val="Montserrat"/>
      <family val="2"/>
      <scheme val="minor"/>
    </font>
    <font>
      <sz val="11"/>
      <color rgb="FF000000"/>
      <name val="Montserrat"/>
    </font>
    <font>
      <b/>
      <sz val="18"/>
      <color theme="1"/>
      <name val="Montserrat (Body)"/>
    </font>
    <font>
      <b/>
      <i/>
      <sz val="11"/>
      <color theme="5"/>
      <name val="Montserrat"/>
    </font>
    <font>
      <b/>
      <sz val="11"/>
      <color rgb="FF000000"/>
      <name val="Montserrat"/>
    </font>
    <font>
      <sz val="11"/>
      <color theme="5"/>
      <name val="Montserrat"/>
      <family val="2"/>
      <scheme val="minor"/>
    </font>
    <font>
      <b/>
      <sz val="14"/>
      <color theme="0"/>
      <name val="Montserrat (Headings)"/>
    </font>
    <font>
      <sz val="11"/>
      <color theme="1"/>
      <name val="Montserrat"/>
      <scheme val="minor"/>
    </font>
    <font>
      <sz val="9"/>
      <color rgb="FF000000"/>
      <name val="Montserrat"/>
      <scheme val="minor"/>
    </font>
    <font>
      <i/>
      <sz val="8"/>
      <color rgb="FF000000"/>
      <name val="Montserrat"/>
      <scheme val="minor"/>
    </font>
    <font>
      <b/>
      <sz val="11"/>
      <color theme="0"/>
      <name val="Montserrat"/>
      <family val="2"/>
      <scheme val="minor"/>
    </font>
    <font>
      <sz val="11"/>
      <color theme="0"/>
      <name val="Montserrat"/>
      <family val="2"/>
      <scheme val="minor"/>
    </font>
    <font>
      <b/>
      <sz val="11"/>
      <color theme="1"/>
      <name val="Montserrat"/>
      <scheme val="minor"/>
    </font>
    <font>
      <b/>
      <i/>
      <sz val="11"/>
      <color theme="1"/>
      <name val="Montserrat"/>
      <scheme val="minor"/>
    </font>
    <font>
      <b/>
      <i/>
      <sz val="11"/>
      <color theme="5"/>
      <name val="Montserrat (Body)"/>
    </font>
    <font>
      <b/>
      <sz val="9"/>
      <color rgb="FF000000"/>
      <name val="Montserrat"/>
      <scheme val="minor"/>
    </font>
    <font>
      <sz val="11"/>
      <name val="Montserrat"/>
      <family val="2"/>
      <scheme val="minor"/>
    </font>
    <font>
      <b/>
      <sz val="10"/>
      <color theme="9"/>
      <name val="Montserrat"/>
      <scheme val="minor"/>
    </font>
    <font>
      <b/>
      <sz val="10"/>
      <color theme="1"/>
      <name val="Montserrat"/>
      <scheme val="minor"/>
    </font>
    <font>
      <sz val="11"/>
      <color rgb="FF333333"/>
      <name val="Montserrat"/>
    </font>
    <font>
      <sz val="11"/>
      <color theme="1"/>
      <name val="Montserrat"/>
      <family val="2"/>
    </font>
    <font>
      <i/>
      <sz val="11"/>
      <color theme="5"/>
      <name val="Montserrat (Body)"/>
    </font>
    <font>
      <sz val="11"/>
      <color theme="9"/>
      <name val="Montserrat"/>
      <scheme val="minor"/>
    </font>
    <font>
      <b/>
      <i/>
      <sz val="11"/>
      <color theme="9"/>
      <name val="Montserrat (Body)"/>
    </font>
    <font>
      <sz val="11"/>
      <color theme="1"/>
      <name val="Montserrat (Body)"/>
    </font>
    <font>
      <i/>
      <sz val="11"/>
      <color theme="1"/>
      <name val="Montserrat"/>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FFFFCC"/>
      </patternFill>
    </fill>
    <fill>
      <patternFill patternType="solid">
        <fgColor theme="6" tint="0.79998168889431442"/>
        <bgColor indexed="65"/>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top style="thick">
        <color theme="5"/>
      </top>
      <bottom/>
      <diagonal/>
    </border>
    <border>
      <left/>
      <right/>
      <top/>
      <bottom style="thick">
        <color theme="5"/>
      </bottom>
      <diagonal/>
    </border>
    <border>
      <left style="thin">
        <color indexed="64"/>
      </left>
      <right style="thin">
        <color indexed="64"/>
      </right>
      <top style="thin">
        <color theme="5"/>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theme="5"/>
      </bottom>
      <diagonal/>
    </border>
    <border>
      <left style="thin">
        <color indexed="64"/>
      </left>
      <right style="thin">
        <color indexed="64"/>
      </right>
      <top style="thin">
        <color indexed="64"/>
      </top>
      <bottom/>
      <diagonal/>
    </border>
    <border>
      <left style="thin">
        <color theme="0"/>
      </left>
      <right/>
      <top/>
      <bottom/>
      <diagonal/>
    </border>
    <border>
      <left style="thin">
        <color indexed="64"/>
      </left>
      <right style="thin">
        <color theme="0"/>
      </right>
      <top style="thin">
        <color indexed="64"/>
      </top>
      <bottom style="thin">
        <color indexed="64"/>
      </bottom>
      <diagonal/>
    </border>
    <border>
      <left/>
      <right style="thin">
        <color theme="4" tint="0.79998168889431442"/>
      </right>
      <top/>
      <bottom style="thin">
        <color theme="5"/>
      </bottom>
      <diagonal/>
    </border>
  </borders>
  <cellStyleXfs count="31">
    <xf numFmtId="0" fontId="0" fillId="0" borderId="0"/>
    <xf numFmtId="44" fontId="5" fillId="0" borderId="0" applyFont="0" applyFill="0" applyBorder="0" applyAlignment="0" applyProtection="0"/>
    <xf numFmtId="0" fontId="5" fillId="14" borderId="13" applyNumberFormat="0" applyFont="0" applyAlignment="0" applyProtection="0"/>
    <xf numFmtId="0" fontId="2" fillId="15" borderId="0" applyNumberFormat="0" applyBorder="0" applyAlignment="0" applyProtection="0"/>
    <xf numFmtId="0" fontId="9" fillId="5" borderId="10">
      <alignment horizontal="left" indent="4"/>
    </xf>
    <xf numFmtId="0" fontId="23" fillId="4" borderId="12">
      <alignment horizontal="left" vertical="top" wrapText="1"/>
    </xf>
    <xf numFmtId="0" fontId="18" fillId="5" borderId="9">
      <alignment horizontal="left" vertical="center" indent="4"/>
    </xf>
    <xf numFmtId="0" fontId="5" fillId="0" borderId="1">
      <alignment vertical="center" wrapText="1"/>
    </xf>
    <xf numFmtId="0" fontId="5" fillId="12" borderId="1"/>
    <xf numFmtId="44" fontId="5" fillId="0" borderId="1"/>
    <xf numFmtId="44" fontId="5" fillId="0" borderId="1"/>
    <xf numFmtId="44" fontId="5" fillId="0" borderId="1"/>
    <xf numFmtId="0" fontId="19" fillId="0" borderId="17">
      <alignment horizontal="left" vertical="center" wrapText="1"/>
    </xf>
    <xf numFmtId="0" fontId="6" fillId="4" borderId="6" applyBorder="0">
      <alignment horizontal="right"/>
    </xf>
    <xf numFmtId="44" fontId="6" fillId="2" borderId="1"/>
    <xf numFmtId="0" fontId="20" fillId="2" borderId="1">
      <alignment wrapText="1"/>
    </xf>
    <xf numFmtId="0" fontId="6" fillId="8" borderId="3"/>
    <xf numFmtId="0" fontId="5" fillId="6" borderId="1"/>
    <xf numFmtId="0" fontId="5" fillId="15" borderId="1"/>
    <xf numFmtId="44" fontId="5" fillId="15" borderId="1"/>
    <xf numFmtId="44" fontId="5" fillId="0" borderId="1"/>
    <xf numFmtId="0" fontId="5" fillId="10" borderId="6" applyBorder="0">
      <alignment horizontal="left" wrapText="1"/>
    </xf>
    <xf numFmtId="44" fontId="1" fillId="14" borderId="13"/>
    <xf numFmtId="0" fontId="10" fillId="0" borderId="1">
      <alignment wrapText="1"/>
    </xf>
    <xf numFmtId="44" fontId="5" fillId="10" borderId="1"/>
    <xf numFmtId="0" fontId="17" fillId="7" borderId="0">
      <alignment horizontal="left" vertical="center" indent="4"/>
    </xf>
    <xf numFmtId="0" fontId="21" fillId="9" borderId="6" applyBorder="0">
      <alignment horizontal="right"/>
    </xf>
    <xf numFmtId="44" fontId="21" fillId="9" borderId="1"/>
    <xf numFmtId="0" fontId="22" fillId="13" borderId="6" applyBorder="0">
      <alignment horizontal="right"/>
    </xf>
    <xf numFmtId="44" fontId="28" fillId="14" borderId="13">
      <alignment horizontal="left" vertical="center" wrapText="1" indent="7"/>
    </xf>
    <xf numFmtId="44" fontId="28" fillId="14" borderId="13">
      <alignment horizontal="left" vertical="center" wrapText="1" indent="16"/>
    </xf>
  </cellStyleXfs>
  <cellXfs count="126">
    <xf numFmtId="0" fontId="0" fillId="0" borderId="0" xfId="0"/>
    <xf numFmtId="44" fontId="5" fillId="0" borderId="1" xfId="1" applyFont="1" applyBorder="1"/>
    <xf numFmtId="0" fontId="0" fillId="0" borderId="1" xfId="0" applyBorder="1" applyAlignment="1">
      <alignment wrapText="1"/>
    </xf>
    <xf numFmtId="44" fontId="6" fillId="2" borderId="1" xfId="1" applyFont="1" applyFill="1" applyBorder="1"/>
    <xf numFmtId="0" fontId="8" fillId="2" borderId="1" xfId="0" applyFont="1" applyFill="1" applyBorder="1" applyAlignment="1">
      <alignment wrapText="1"/>
    </xf>
    <xf numFmtId="0" fontId="0" fillId="0" borderId="0" xfId="0" applyAlignment="1">
      <alignment wrapText="1"/>
    </xf>
    <xf numFmtId="44" fontId="5" fillId="0" borderId="1" xfId="1" applyFont="1" applyFill="1" applyBorder="1"/>
    <xf numFmtId="44" fontId="5" fillId="0" borderId="1" xfId="1" applyFont="1" applyBorder="1" applyAlignment="1">
      <alignment wrapText="1"/>
    </xf>
    <xf numFmtId="0" fontId="11" fillId="0" borderId="1" xfId="0" applyFont="1" applyBorder="1" applyAlignment="1">
      <alignment wrapText="1"/>
    </xf>
    <xf numFmtId="0" fontId="0" fillId="4" borderId="0" xfId="0" applyFill="1"/>
    <xf numFmtId="0" fontId="0" fillId="0" borderId="0" xfId="0" applyAlignment="1">
      <alignment horizontal="left" wrapText="1" indent="6"/>
    </xf>
    <xf numFmtId="0" fontId="13" fillId="0" borderId="0" xfId="0" applyFont="1"/>
    <xf numFmtId="0" fontId="0" fillId="0" borderId="0" xfId="0" applyAlignment="1">
      <alignment horizontal="left" vertical="center" wrapText="1" indent="5"/>
    </xf>
    <xf numFmtId="0" fontId="0" fillId="6" borderId="1" xfId="0" applyFill="1" applyBorder="1"/>
    <xf numFmtId="0" fontId="7" fillId="6" borderId="1" xfId="0" applyFont="1" applyFill="1" applyBorder="1" applyAlignment="1">
      <alignment wrapText="1"/>
    </xf>
    <xf numFmtId="44" fontId="6" fillId="10" borderId="1" xfId="1" applyFont="1" applyFill="1" applyBorder="1"/>
    <xf numFmtId="44" fontId="5" fillId="10" borderId="1" xfId="1" applyFont="1" applyFill="1" applyBorder="1"/>
    <xf numFmtId="44" fontId="21" fillId="9" borderId="1" xfId="1" applyFont="1" applyFill="1" applyBorder="1"/>
    <xf numFmtId="0" fontId="23" fillId="0" borderId="0" xfId="0" applyFont="1"/>
    <xf numFmtId="0" fontId="16" fillId="0" borderId="11" xfId="0" applyFont="1" applyBorder="1" applyAlignment="1">
      <alignment horizontal="left" vertical="center" wrapText="1" indent="5"/>
    </xf>
    <xf numFmtId="0" fontId="9" fillId="4" borderId="0" xfId="0" applyFont="1" applyFill="1" applyAlignment="1">
      <alignment horizontal="left" vertical="center" indent="5"/>
    </xf>
    <xf numFmtId="0" fontId="0" fillId="4" borderId="0" xfId="0" applyFill="1" applyAlignment="1">
      <alignment wrapText="1"/>
    </xf>
    <xf numFmtId="0" fontId="5" fillId="15" borderId="1" xfId="3" applyFont="1" applyBorder="1"/>
    <xf numFmtId="44" fontId="5" fillId="15" borderId="1" xfId="3" applyNumberFormat="1" applyFont="1" applyBorder="1"/>
    <xf numFmtId="44" fontId="6" fillId="2" borderId="15" xfId="1" applyFont="1" applyFill="1" applyBorder="1"/>
    <xf numFmtId="0" fontId="24" fillId="4" borderId="1" xfId="5" applyFont="1" applyBorder="1">
      <alignment horizontal="left" vertical="top" wrapText="1"/>
    </xf>
    <xf numFmtId="0" fontId="5" fillId="0" borderId="1" xfId="7">
      <alignment vertical="center" wrapText="1"/>
    </xf>
    <xf numFmtId="0" fontId="5" fillId="12" borderId="1" xfId="8"/>
    <xf numFmtId="44" fontId="5" fillId="0" borderId="1" xfId="9"/>
    <xf numFmtId="44" fontId="5" fillId="0" borderId="1" xfId="11"/>
    <xf numFmtId="0" fontId="19" fillId="0" borderId="17" xfId="12">
      <alignment horizontal="left" vertical="center" wrapText="1"/>
    </xf>
    <xf numFmtId="44" fontId="5" fillId="0" borderId="1" xfId="9" applyAlignment="1">
      <alignment wrapText="1"/>
    </xf>
    <xf numFmtId="44" fontId="6" fillId="2" borderId="1" xfId="14"/>
    <xf numFmtId="0" fontId="20" fillId="2" borderId="1" xfId="15">
      <alignment wrapText="1"/>
    </xf>
    <xf numFmtId="44" fontId="5" fillId="0" borderId="1" xfId="20"/>
    <xf numFmtId="44" fontId="5" fillId="15" borderId="1" xfId="19"/>
    <xf numFmtId="0" fontId="5" fillId="15" borderId="1" xfId="18"/>
    <xf numFmtId="0" fontId="10" fillId="6" borderId="1" xfId="17" applyFont="1" applyAlignment="1">
      <alignment wrapText="1"/>
    </xf>
    <xf numFmtId="44" fontId="1" fillId="14" borderId="13" xfId="22"/>
    <xf numFmtId="0" fontId="10" fillId="0" borderId="1" xfId="23">
      <alignment wrapText="1"/>
    </xf>
    <xf numFmtId="44" fontId="5" fillId="10" borderId="1" xfId="24"/>
    <xf numFmtId="44" fontId="27" fillId="0" borderId="1" xfId="1" applyFont="1" applyBorder="1"/>
    <xf numFmtId="0" fontId="6" fillId="4" borderId="6" xfId="13" applyBorder="1" applyAlignment="1"/>
    <xf numFmtId="0" fontId="6" fillId="4" borderId="7" xfId="13" applyBorder="1" applyAlignment="1"/>
    <xf numFmtId="0" fontId="18" fillId="5" borderId="0" xfId="6" applyBorder="1" applyAlignment="1">
      <alignment vertical="center" wrapText="1"/>
    </xf>
    <xf numFmtId="0" fontId="18" fillId="0" borderId="0" xfId="6" applyFill="1" applyBorder="1" applyAlignment="1">
      <alignment vertical="center" wrapText="1"/>
    </xf>
    <xf numFmtId="0" fontId="18" fillId="4" borderId="0" xfId="6" applyFill="1" applyBorder="1" applyAlignment="1">
      <alignment vertical="center" wrapText="1"/>
    </xf>
    <xf numFmtId="0" fontId="5" fillId="6" borderId="1" xfId="17" applyAlignment="1">
      <alignment wrapText="1"/>
    </xf>
    <xf numFmtId="44" fontId="21" fillId="9" borderId="1" xfId="27"/>
    <xf numFmtId="0" fontId="6" fillId="8" borderId="1" xfId="16" applyBorder="1"/>
    <xf numFmtId="0" fontId="21" fillId="9" borderId="1" xfId="16" applyFont="1" applyFill="1" applyBorder="1"/>
    <xf numFmtId="0" fontId="0" fillId="0" borderId="10" xfId="0" applyBorder="1" applyAlignment="1">
      <alignment horizontal="left" vertical="center" indent="5"/>
    </xf>
    <xf numFmtId="0" fontId="0" fillId="4" borderId="16" xfId="0" applyFill="1" applyBorder="1"/>
    <xf numFmtId="0" fontId="19" fillId="0" borderId="1" xfId="12" applyBorder="1">
      <alignment horizontal="left" vertical="center" wrapText="1"/>
    </xf>
    <xf numFmtId="0" fontId="19" fillId="0" borderId="1" xfId="12" applyBorder="1" applyAlignment="1">
      <alignment vertical="center" wrapText="1"/>
    </xf>
    <xf numFmtId="0" fontId="0" fillId="4" borderId="0" xfId="0" applyFill="1" applyAlignment="1">
      <alignment horizontal="center" vertical="center"/>
    </xf>
    <xf numFmtId="0" fontId="3" fillId="2" borderId="0" xfId="0" applyFont="1" applyFill="1" applyAlignment="1">
      <alignment horizontal="left" vertical="center" wrapText="1" indent="5"/>
    </xf>
    <xf numFmtId="0" fontId="4" fillId="6" borderId="0" xfId="0" applyFont="1" applyFill="1" applyAlignment="1">
      <alignment horizontal="left" vertical="center" wrapText="1" indent="5"/>
    </xf>
    <xf numFmtId="0" fontId="15" fillId="5" borderId="0" xfId="0" applyFont="1" applyFill="1" applyAlignment="1">
      <alignment horizontal="left" vertical="center" wrapText="1" indent="5"/>
    </xf>
    <xf numFmtId="0" fontId="6" fillId="8" borderId="1" xfId="16" applyBorder="1" applyAlignment="1">
      <alignment wrapText="1"/>
    </xf>
    <xf numFmtId="44" fontId="2" fillId="14" borderId="13" xfId="2" applyNumberFormat="1" applyFont="1" applyAlignment="1">
      <alignment vertical="center"/>
    </xf>
    <xf numFmtId="0" fontId="10" fillId="0" borderId="1" xfId="0" applyFont="1" applyBorder="1" applyAlignment="1">
      <alignment vertical="center" wrapText="1"/>
    </xf>
    <xf numFmtId="0" fontId="0" fillId="0" borderId="1" xfId="0" applyBorder="1" applyAlignment="1">
      <alignment vertical="center" wrapText="1"/>
    </xf>
    <xf numFmtId="44" fontId="28" fillId="14" borderId="13" xfId="22" applyFont="1" applyAlignment="1">
      <alignment horizontal="center" vertical="center" wrapText="1"/>
    </xf>
    <xf numFmtId="0" fontId="0" fillId="0" borderId="1" xfId="7" applyFont="1">
      <alignment vertical="center" wrapText="1"/>
    </xf>
    <xf numFmtId="0" fontId="0" fillId="12" borderId="1" xfId="0" applyFill="1" applyBorder="1"/>
    <xf numFmtId="0" fontId="27" fillId="12" borderId="1" xfId="0" applyFont="1" applyFill="1" applyBorder="1"/>
    <xf numFmtId="0" fontId="0" fillId="0" borderId="8" xfId="0" applyBorder="1"/>
    <xf numFmtId="0" fontId="21" fillId="9" borderId="6" xfId="0" applyFont="1" applyFill="1" applyBorder="1" applyAlignment="1">
      <alignment horizontal="right"/>
    </xf>
    <xf numFmtId="0" fontId="21" fillId="9" borderId="7" xfId="0" applyFont="1" applyFill="1" applyBorder="1" applyAlignment="1">
      <alignment horizontal="right"/>
    </xf>
    <xf numFmtId="0" fontId="9" fillId="2" borderId="10" xfId="0" applyFont="1" applyFill="1" applyBorder="1" applyAlignment="1">
      <alignment horizontal="left" indent="4"/>
    </xf>
    <xf numFmtId="0" fontId="9" fillId="5" borderId="10" xfId="0" applyFont="1" applyFill="1" applyBorder="1" applyAlignment="1">
      <alignment horizontal="left" indent="4"/>
    </xf>
    <xf numFmtId="0" fontId="0" fillId="5" borderId="9" xfId="0" applyFill="1" applyBorder="1" applyAlignment="1">
      <alignment horizontal="left" vertical="center" wrapText="1" indent="8"/>
    </xf>
    <xf numFmtId="0" fontId="0" fillId="5" borderId="0" xfId="0" applyFill="1" applyAlignment="1">
      <alignment horizontal="left" vertical="center" wrapText="1" indent="8"/>
    </xf>
    <xf numFmtId="0" fontId="0" fillId="2" borderId="0" xfId="0" applyFill="1" applyAlignment="1">
      <alignment horizontal="left" vertical="top" wrapText="1" indent="8"/>
    </xf>
    <xf numFmtId="0" fontId="0" fillId="3" borderId="14" xfId="0" applyFill="1" applyBorder="1" applyAlignment="1">
      <alignment horizontal="center" wrapText="1"/>
    </xf>
    <xf numFmtId="0" fontId="0" fillId="3" borderId="18" xfId="0" applyFill="1" applyBorder="1" applyAlignment="1">
      <alignment horizontal="center" wrapText="1"/>
    </xf>
    <xf numFmtId="0" fontId="0" fillId="0" borderId="0" xfId="0" applyAlignment="1">
      <alignment horizontal="center" wrapText="1"/>
    </xf>
    <xf numFmtId="0" fontId="21" fillId="9" borderId="1" xfId="16" applyFont="1" applyFill="1" applyBorder="1"/>
    <xf numFmtId="0" fontId="22" fillId="13" borderId="6" xfId="0" applyFont="1" applyFill="1" applyBorder="1" applyAlignment="1">
      <alignment horizontal="right"/>
    </xf>
    <xf numFmtId="0" fontId="22" fillId="13" borderId="7" xfId="0" applyFont="1" applyFill="1" applyBorder="1" applyAlignment="1">
      <alignment horizontal="right"/>
    </xf>
    <xf numFmtId="0" fontId="22" fillId="11" borderId="6" xfId="0" applyFont="1" applyFill="1" applyBorder="1" applyAlignment="1">
      <alignment horizontal="right" indent="1"/>
    </xf>
    <xf numFmtId="0" fontId="22" fillId="11" borderId="7" xfId="0" applyFont="1" applyFill="1" applyBorder="1" applyAlignment="1">
      <alignment horizontal="right" indent="1"/>
    </xf>
    <xf numFmtId="0" fontId="18" fillId="10" borderId="1" xfId="21" applyFont="1" applyBorder="1" applyAlignment="1">
      <alignment horizontal="left" vertical="center" wrapText="1"/>
    </xf>
    <xf numFmtId="44" fontId="29" fillId="14" borderId="13" xfId="22" applyFont="1" applyAlignment="1">
      <alignment horizontal="center" vertical="center" wrapText="1"/>
    </xf>
    <xf numFmtId="0" fontId="17" fillId="7" borderId="5" xfId="0" applyFont="1" applyFill="1" applyBorder="1" applyAlignment="1">
      <alignment horizontal="left" vertical="center" wrapText="1" indent="4"/>
    </xf>
    <xf numFmtId="0" fontId="31" fillId="2" borderId="0" xfId="0" applyFont="1" applyFill="1" applyAlignment="1">
      <alignment horizontal="left" vertical="center" wrapText="1" indent="4"/>
    </xf>
    <xf numFmtId="0" fontId="0" fillId="2" borderId="0" xfId="0" applyFill="1" applyAlignment="1">
      <alignment horizontal="left" vertical="center" wrapText="1" indent="4"/>
    </xf>
    <xf numFmtId="0" fontId="6" fillId="8" borderId="4" xfId="0" applyFont="1" applyFill="1" applyBorder="1" applyAlignment="1">
      <alignment horizontal="right"/>
    </xf>
    <xf numFmtId="0" fontId="6" fillId="8" borderId="2" xfId="0" applyFont="1" applyFill="1" applyBorder="1" applyAlignment="1">
      <alignment horizontal="right"/>
    </xf>
    <xf numFmtId="0" fontId="18" fillId="5" borderId="0" xfId="0" applyFont="1" applyFill="1" applyAlignment="1">
      <alignment horizontal="left" vertical="center" indent="4"/>
    </xf>
    <xf numFmtId="0" fontId="18" fillId="5" borderId="0" xfId="0" applyFont="1" applyFill="1" applyAlignment="1">
      <alignment horizontal="left" vertical="center" wrapText="1" indent="8"/>
    </xf>
    <xf numFmtId="0" fontId="18" fillId="2" borderId="0" xfId="0" applyFont="1" applyFill="1" applyAlignment="1">
      <alignment horizontal="left" vertical="center" wrapText="1" indent="4"/>
    </xf>
    <xf numFmtId="0" fontId="18" fillId="2" borderId="0" xfId="0" applyFont="1" applyFill="1" applyAlignment="1">
      <alignment horizontal="left" vertical="top" wrapText="1" indent="8"/>
    </xf>
    <xf numFmtId="0" fontId="0" fillId="0" borderId="0" xfId="0" applyAlignment="1">
      <alignment horizontal="center"/>
    </xf>
    <xf numFmtId="0" fontId="0" fillId="0" borderId="11" xfId="0" applyBorder="1" applyAlignment="1">
      <alignment horizontal="center"/>
    </xf>
    <xf numFmtId="0" fontId="22" fillId="13" borderId="1" xfId="28" applyBorder="1">
      <alignment horizontal="right"/>
    </xf>
    <xf numFmtId="0" fontId="22" fillId="11" borderId="1" xfId="28" applyFill="1" applyBorder="1">
      <alignment horizontal="right"/>
    </xf>
    <xf numFmtId="0" fontId="21" fillId="9" borderId="1" xfId="26" applyBorder="1">
      <alignment horizontal="right"/>
    </xf>
    <xf numFmtId="0" fontId="18" fillId="10" borderId="1" xfId="21" applyFont="1" applyBorder="1">
      <alignment horizontal="left" wrapText="1"/>
    </xf>
    <xf numFmtId="0" fontId="21" fillId="9" borderId="3" xfId="16" applyFont="1" applyFill="1"/>
    <xf numFmtId="0" fontId="6" fillId="0" borderId="0" xfId="0" applyFont="1" applyAlignment="1">
      <alignment horizontal="center"/>
    </xf>
    <xf numFmtId="0" fontId="9" fillId="2" borderId="10" xfId="4" applyFill="1">
      <alignment horizontal="left" indent="4"/>
    </xf>
    <xf numFmtId="0" fontId="18" fillId="5" borderId="9" xfId="6" applyAlignment="1">
      <alignment horizontal="left" vertical="center" wrapText="1" indent="8"/>
    </xf>
    <xf numFmtId="0" fontId="18" fillId="5" borderId="0" xfId="6" applyBorder="1" applyAlignment="1">
      <alignment horizontal="left" vertical="center" wrapText="1" indent="8"/>
    </xf>
    <xf numFmtId="0" fontId="18" fillId="2" borderId="9" xfId="6" applyFill="1" applyAlignment="1">
      <alignment horizontal="left" vertical="center" wrapText="1" indent="8"/>
    </xf>
    <xf numFmtId="0" fontId="18" fillId="2" borderId="0" xfId="6" applyFill="1" applyBorder="1" applyAlignment="1">
      <alignment horizontal="left" vertical="center" wrapText="1" indent="8"/>
    </xf>
    <xf numFmtId="0" fontId="0" fillId="0" borderId="0" xfId="0"/>
    <xf numFmtId="0" fontId="18" fillId="2" borderId="9" xfId="6" applyFill="1" applyAlignment="1">
      <alignment horizontal="left" vertical="center" wrapText="1" indent="4"/>
    </xf>
    <xf numFmtId="0" fontId="18" fillId="2" borderId="0" xfId="6" applyFill="1" applyBorder="1" applyAlignment="1">
      <alignment horizontal="left" vertical="center" wrapText="1" indent="4"/>
    </xf>
    <xf numFmtId="0" fontId="6" fillId="4" borderId="1" xfId="13" applyBorder="1">
      <alignment horizontal="right"/>
    </xf>
    <xf numFmtId="0" fontId="0" fillId="0" borderId="8" xfId="0" applyBorder="1" applyAlignment="1">
      <alignment horizontal="center"/>
    </xf>
    <xf numFmtId="0" fontId="6" fillId="8" borderId="3" xfId="16"/>
    <xf numFmtId="0" fontId="17" fillId="7" borderId="0" xfId="0" applyFont="1" applyFill="1" applyAlignment="1">
      <alignment horizontal="left" vertical="center" indent="4"/>
    </xf>
    <xf numFmtId="0" fontId="9" fillId="5" borderId="10" xfId="4">
      <alignment horizontal="left" indent="4"/>
    </xf>
    <xf numFmtId="0" fontId="18" fillId="5" borderId="9" xfId="6" applyAlignment="1">
      <alignment horizontal="left" vertical="center" wrapText="1" indent="4"/>
    </xf>
    <xf numFmtId="0" fontId="18" fillId="5" borderId="0" xfId="6" applyBorder="1" applyAlignment="1">
      <alignment horizontal="left" vertical="center" wrapText="1" indent="4"/>
    </xf>
    <xf numFmtId="2" fontId="18" fillId="5" borderId="9" xfId="6" applyNumberFormat="1" applyAlignment="1">
      <alignment horizontal="left" vertical="center" wrapText="1" indent="8"/>
    </xf>
    <xf numFmtId="2" fontId="18" fillId="5" borderId="0" xfId="6" applyNumberFormat="1" applyBorder="1" applyAlignment="1">
      <alignment horizontal="left" vertical="center" wrapText="1" indent="8"/>
    </xf>
    <xf numFmtId="0" fontId="17" fillId="7" borderId="0" xfId="25">
      <alignment horizontal="left" vertical="center" indent="4"/>
    </xf>
    <xf numFmtId="0" fontId="0" fillId="0" borderId="14" xfId="0" applyBorder="1" applyAlignment="1">
      <alignment horizontal="center"/>
    </xf>
    <xf numFmtId="0" fontId="17" fillId="7" borderId="5" xfId="25" applyBorder="1">
      <alignment horizontal="left" vertical="center" indent="4"/>
    </xf>
    <xf numFmtId="0" fontId="18" fillId="5" borderId="0" xfId="6" applyBorder="1">
      <alignment horizontal="left" vertical="center" indent="4"/>
    </xf>
    <xf numFmtId="0" fontId="6" fillId="8" borderId="5" xfId="13" applyFill="1" applyBorder="1">
      <alignment horizontal="right"/>
    </xf>
    <xf numFmtId="0" fontId="6" fillId="8" borderId="2" xfId="13" applyFill="1" applyBorder="1">
      <alignment horizontal="right"/>
    </xf>
    <xf numFmtId="0" fontId="21" fillId="9" borderId="3" xfId="13" applyFont="1" applyFill="1" applyBorder="1">
      <alignment horizontal="right"/>
    </xf>
  </cellXfs>
  <cellStyles count="31">
    <cellStyle name="20% - Accent3" xfId="3" builtinId="38"/>
    <cellStyle name="Activity" xfId="7" xr:uid="{0EFEFBBE-7C94-C448-8937-BF95E34D9B77}"/>
    <cellStyle name="activity cost" xfId="4" xr:uid="{352BF5DA-53F8-9449-90A7-9CF6BCB1C67C}"/>
    <cellStyle name="Activity cost body" xfId="6" xr:uid="{68138A6D-BDC5-B845-BD4C-E2DF84F23ADB}"/>
    <cellStyle name="Before total" xfId="28" xr:uid="{392E55E3-1161-5747-9DF0-888419FE766E}"/>
    <cellStyle name="blue hours" xfId="18" xr:uid="{75F21BA6-A123-B242-B0A9-9F59E8794633}"/>
    <cellStyle name="blue notes" xfId="17" xr:uid="{50CC5EAD-97BE-0541-959F-80B6582DD7B6}"/>
    <cellStyle name="blue rate" xfId="19" xr:uid="{BFD60D64-3FB0-AD41-88A0-8A04BD3B20C8}"/>
    <cellStyle name="Blue Table header" xfId="16" xr:uid="{D2E2D6E0-C288-CF4C-9A56-EC6BF4D0FD9B}"/>
    <cellStyle name="Currency" xfId="1" builtinId="4"/>
    <cellStyle name="description" xfId="12" xr:uid="{2EB5CE5D-E98E-8044-B2EF-8DB666EE28D8}"/>
    <cellStyle name="estimate" xfId="10" xr:uid="{CC2E406D-3901-2241-B1A7-C00618A82EDB}"/>
    <cellStyle name="Final total" xfId="26" xr:uid="{30F18C8D-FFD2-C041-A3E2-88872BE1C137}"/>
    <cellStyle name="Final total results" xfId="27" xr:uid="{390AE6C7-DDBA-B942-A325-E61A4B06EA40}"/>
    <cellStyle name="H1" xfId="25" xr:uid="{2652C59C-3A02-1549-99DB-100691A62EBF}"/>
    <cellStyle name="mid-range estimate" xfId="11" xr:uid="{E9B6950F-2FB3-BC4E-BF80-87F9D034C2BA}"/>
    <cellStyle name="Normal" xfId="0" builtinId="0"/>
    <cellStyle name="Note" xfId="2" builtinId="10"/>
    <cellStyle name="notes" xfId="23" xr:uid="{0CA45D95-71B3-EB4F-AB6A-A0D3810A2FB1}"/>
    <cellStyle name="Style 1" xfId="29" xr:uid="{5E0EB184-A408-49B0-B753-0E3407BE53B8}"/>
    <cellStyle name="Style 2" xfId="30" xr:uid="{BFECA0D3-7E0A-47CE-974B-11AF0D21DFE4}"/>
    <cellStyle name="Table" xfId="5" xr:uid="{C9FBD0A8-806D-C54D-A769-313517C07ECE}"/>
    <cellStyle name="Total activity" xfId="14" xr:uid="{C357D4AC-52C3-C54F-94BA-8D64CC393628}"/>
    <cellStyle name="total description" xfId="15" xr:uid="{9D25078B-2D9A-054F-83EB-E24F07ACA500}"/>
    <cellStyle name="total regular" xfId="24" xr:uid="{72418392-F136-2E4C-B43C-5CF34DF16143}"/>
    <cellStyle name="Total title" xfId="13" xr:uid="{286B6E91-83F4-484E-9C70-CE3258553994}"/>
    <cellStyle name="total yellow" xfId="22" xr:uid="{9E64C8FD-33ED-BA42-8BD5-75FDB0D5951D}"/>
    <cellStyle name="unit amount" xfId="8" xr:uid="{F2C7A463-95DF-E84B-A3A3-01C79DA03EFF}"/>
    <cellStyle name="Unit measurement" xfId="9" xr:uid="{47D679A7-449B-F544-AB1B-A7C50B62AEDD}"/>
    <cellStyle name="white total" xfId="20" xr:uid="{19C96092-30A8-2646-B8C8-03389FA765E8}"/>
    <cellStyle name="work costs body" xfId="21" xr:uid="{F3D5DB84-CE4D-E248-8D2E-EF57D03030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12292</xdr:rowOff>
    </xdr:from>
    <xdr:to>
      <xdr:col>16383</xdr:col>
      <xdr:colOff>10604</xdr:colOff>
      <xdr:row>2</xdr:row>
      <xdr:rowOff>9344</xdr:rowOff>
    </xdr:to>
    <xdr:pic>
      <xdr:nvPicPr>
        <xdr:cNvPr id="3" name="Picture 2">
          <a:extLst>
            <a:ext uri="{FF2B5EF4-FFF2-40B4-BE49-F238E27FC236}">
              <a16:creationId xmlns:a16="http://schemas.microsoft.com/office/drawing/2014/main" id="{BCEDBFEA-1DFC-85E3-0E13-62D3A7472ED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769" y="315138"/>
          <a:ext cx="7767373" cy="1354975"/>
        </a:xfrm>
        <a:prstGeom prst="rect">
          <a:avLst/>
        </a:prstGeom>
      </xdr:spPr>
    </xdr:pic>
    <xdr:clientData/>
  </xdr:twoCellAnchor>
  <xdr:twoCellAnchor editAs="oneCell">
    <xdr:from>
      <xdr:col>1</xdr:col>
      <xdr:colOff>667497</xdr:colOff>
      <xdr:row>5</xdr:row>
      <xdr:rowOff>103684</xdr:rowOff>
    </xdr:from>
    <xdr:to>
      <xdr:col>1</xdr:col>
      <xdr:colOff>1783182</xdr:colOff>
      <xdr:row>5</xdr:row>
      <xdr:rowOff>1597677</xdr:rowOff>
    </xdr:to>
    <xdr:pic>
      <xdr:nvPicPr>
        <xdr:cNvPr id="5" name="Picture 4" descr="Logo de Résilience de la collectivité aux feux de forêt">
          <a:extLst>
            <a:ext uri="{FF2B5EF4-FFF2-40B4-BE49-F238E27FC236}">
              <a16:creationId xmlns:a16="http://schemas.microsoft.com/office/drawing/2014/main" id="{4FCBBE6A-0927-6FA9-654B-901BCE9316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04266" y="2995376"/>
          <a:ext cx="1115685" cy="1493993"/>
        </a:xfrm>
        <a:prstGeom prst="rect">
          <a:avLst/>
        </a:prstGeom>
      </xdr:spPr>
    </xdr:pic>
    <xdr:clientData/>
  </xdr:twoCellAnchor>
  <xdr:twoCellAnchor editAs="oneCell">
    <xdr:from>
      <xdr:col>1</xdr:col>
      <xdr:colOff>3733610</xdr:colOff>
      <xdr:row>5</xdr:row>
      <xdr:rowOff>103685</xdr:rowOff>
    </xdr:from>
    <xdr:to>
      <xdr:col>1</xdr:col>
      <xdr:colOff>4691298</xdr:colOff>
      <xdr:row>5</xdr:row>
      <xdr:rowOff>1597679</xdr:rowOff>
    </xdr:to>
    <xdr:pic>
      <xdr:nvPicPr>
        <xdr:cNvPr id="7" name="Picture 6" descr="Logo de Résilience de la collectivité à la chaleur">
          <a:extLst>
            <a:ext uri="{FF2B5EF4-FFF2-40B4-BE49-F238E27FC236}">
              <a16:creationId xmlns:a16="http://schemas.microsoft.com/office/drawing/2014/main" id="{03DA612A-3451-BA33-4F94-A85078AAB7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870379" y="2995377"/>
          <a:ext cx="957688" cy="1493994"/>
        </a:xfrm>
        <a:prstGeom prst="rect">
          <a:avLst/>
        </a:prstGeom>
      </xdr:spPr>
    </xdr:pic>
    <xdr:clientData/>
  </xdr:twoCellAnchor>
  <xdr:twoCellAnchor editAs="oneCell">
    <xdr:from>
      <xdr:col>1</xdr:col>
      <xdr:colOff>2229407</xdr:colOff>
      <xdr:row>5</xdr:row>
      <xdr:rowOff>103684</xdr:rowOff>
    </xdr:from>
    <xdr:to>
      <xdr:col>1</xdr:col>
      <xdr:colOff>3287385</xdr:colOff>
      <xdr:row>5</xdr:row>
      <xdr:rowOff>1597677</xdr:rowOff>
    </xdr:to>
    <xdr:pic>
      <xdr:nvPicPr>
        <xdr:cNvPr id="9" name="Picture 8" descr="Logo de Résilience de la collectivité aux inondations">
          <a:extLst>
            <a:ext uri="{FF2B5EF4-FFF2-40B4-BE49-F238E27FC236}">
              <a16:creationId xmlns:a16="http://schemas.microsoft.com/office/drawing/2014/main" id="{37C67534-097C-EA83-9BCA-75311C64C4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366176" y="2995376"/>
          <a:ext cx="1057978" cy="1493993"/>
        </a:xfrm>
        <a:prstGeom prst="rect">
          <a:avLst/>
        </a:prstGeom>
      </xdr:spPr>
    </xdr:pic>
    <xdr:clientData/>
  </xdr:twoCellAnchor>
  <xdr:twoCellAnchor editAs="oneCell">
    <xdr:from>
      <xdr:col>1</xdr:col>
      <xdr:colOff>5137522</xdr:colOff>
      <xdr:row>5</xdr:row>
      <xdr:rowOff>103685</xdr:rowOff>
    </xdr:from>
    <xdr:to>
      <xdr:col>1</xdr:col>
      <xdr:colOff>6223001</xdr:colOff>
      <xdr:row>5</xdr:row>
      <xdr:rowOff>1590730</xdr:rowOff>
    </xdr:to>
    <xdr:pic>
      <xdr:nvPicPr>
        <xdr:cNvPr id="11" name="Picture 10" descr="Logo de l’installations communautaires résilientes">
          <a:extLst>
            <a:ext uri="{FF2B5EF4-FFF2-40B4-BE49-F238E27FC236}">
              <a16:creationId xmlns:a16="http://schemas.microsoft.com/office/drawing/2014/main" id="{E98E6F62-A671-30BF-C069-36933E8047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274291" y="2995377"/>
          <a:ext cx="1085479" cy="1487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3507</xdr:colOff>
      <xdr:row>1</xdr:row>
      <xdr:rowOff>0</xdr:rowOff>
    </xdr:from>
    <xdr:to>
      <xdr:col>6</xdr:col>
      <xdr:colOff>0</xdr:colOff>
      <xdr:row>2</xdr:row>
      <xdr:rowOff>6312</xdr:rowOff>
    </xdr:to>
    <xdr:pic>
      <xdr:nvPicPr>
        <xdr:cNvPr id="9" name="Picture 8">
          <a:extLst>
            <a:ext uri="{FF2B5EF4-FFF2-40B4-BE49-F238E27FC236}">
              <a16:creationId xmlns:a16="http://schemas.microsoft.com/office/drawing/2014/main" id="{C5DA5305-F5CC-4137-C61D-DBAE33DF7A0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7721" y="444500"/>
          <a:ext cx="7772400" cy="1140241"/>
        </a:xfrm>
        <a:prstGeom prst="rect">
          <a:avLst/>
        </a:prstGeom>
        <a:blipFill>
          <a:blip xmlns:r="http://schemas.openxmlformats.org/officeDocument/2006/relationships" r:embed="rId2"/>
          <a:stretch>
            <a:fillRect/>
          </a:stretch>
        </a:blipFill>
        <a:ln>
          <a:noFill/>
        </a:ln>
      </xdr:spPr>
    </xdr:pic>
    <xdr:clientData/>
  </xdr:twoCellAnchor>
  <xdr:twoCellAnchor>
    <xdr:from>
      <xdr:col>1</xdr:col>
      <xdr:colOff>517409</xdr:colOff>
      <xdr:row>7</xdr:row>
      <xdr:rowOff>69653</xdr:rowOff>
    </xdr:from>
    <xdr:to>
      <xdr:col>1</xdr:col>
      <xdr:colOff>791729</xdr:colOff>
      <xdr:row>7</xdr:row>
      <xdr:rowOff>219925</xdr:rowOff>
    </xdr:to>
    <xdr:sp macro="" textlink="">
      <xdr:nvSpPr>
        <xdr:cNvPr id="11" name="Right Arrow 10">
          <a:extLst>
            <a:ext uri="{FF2B5EF4-FFF2-40B4-BE49-F238E27FC236}">
              <a16:creationId xmlns:a16="http://schemas.microsoft.com/office/drawing/2014/main" id="{907E7BD5-3110-C0D6-E7C8-175948BE94A4}"/>
            </a:ext>
            <a:ext uri="{C183D7F6-B498-43B3-948B-1728B52AA6E4}">
              <adec:decorative xmlns:adec="http://schemas.microsoft.com/office/drawing/2017/decorative" val="1"/>
            </a:ext>
          </a:extLst>
        </xdr:cNvPr>
        <xdr:cNvSpPr/>
      </xdr:nvSpPr>
      <xdr:spPr>
        <a:xfrm>
          <a:off x="656315" y="3661372"/>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517409</xdr:colOff>
      <xdr:row>8</xdr:row>
      <xdr:rowOff>109971</xdr:rowOff>
    </xdr:from>
    <xdr:to>
      <xdr:col>1</xdr:col>
      <xdr:colOff>791729</xdr:colOff>
      <xdr:row>8</xdr:row>
      <xdr:rowOff>260243</xdr:rowOff>
    </xdr:to>
    <xdr:sp macro="" textlink="">
      <xdr:nvSpPr>
        <xdr:cNvPr id="12" name="Right Arrow 11">
          <a:extLst>
            <a:ext uri="{FF2B5EF4-FFF2-40B4-BE49-F238E27FC236}">
              <a16:creationId xmlns:a16="http://schemas.microsoft.com/office/drawing/2014/main" id="{B831310D-0644-B54D-8067-B531DA275F78}"/>
            </a:ext>
            <a:ext uri="{C183D7F6-B498-43B3-948B-1728B52AA6E4}">
              <adec:decorative xmlns:adec="http://schemas.microsoft.com/office/drawing/2017/decorative" val="1"/>
            </a:ext>
          </a:extLst>
        </xdr:cNvPr>
        <xdr:cNvSpPr/>
      </xdr:nvSpPr>
      <xdr:spPr>
        <a:xfrm>
          <a:off x="681120" y="4172979"/>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25</xdr:row>
      <xdr:rowOff>78247</xdr:rowOff>
    </xdr:from>
    <xdr:to>
      <xdr:col>1</xdr:col>
      <xdr:colOff>795491</xdr:colOff>
      <xdr:row>25</xdr:row>
      <xdr:rowOff>199200</xdr:rowOff>
    </xdr:to>
    <xdr:sp macro="" textlink="">
      <xdr:nvSpPr>
        <xdr:cNvPr id="14" name="Right Arrow 13">
          <a:extLst>
            <a:ext uri="{FF2B5EF4-FFF2-40B4-BE49-F238E27FC236}">
              <a16:creationId xmlns:a16="http://schemas.microsoft.com/office/drawing/2014/main" id="{2209B197-5C5B-EB40-8260-095FFE3F2496}"/>
            </a:ext>
            <a:ext uri="{C183D7F6-B498-43B3-948B-1728B52AA6E4}">
              <adec:decorative xmlns:adec="http://schemas.microsoft.com/office/drawing/2017/decorative" val="1"/>
            </a:ext>
          </a:extLst>
        </xdr:cNvPr>
        <xdr:cNvSpPr/>
      </xdr:nvSpPr>
      <xdr:spPr>
        <a:xfrm>
          <a:off x="684882" y="22342935"/>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26</xdr:row>
      <xdr:rowOff>34542</xdr:rowOff>
    </xdr:from>
    <xdr:to>
      <xdr:col>1</xdr:col>
      <xdr:colOff>795491</xdr:colOff>
      <xdr:row>26</xdr:row>
      <xdr:rowOff>155495</xdr:rowOff>
    </xdr:to>
    <xdr:sp macro="" textlink="">
      <xdr:nvSpPr>
        <xdr:cNvPr id="15" name="Right Arrow 14">
          <a:extLst>
            <a:ext uri="{FF2B5EF4-FFF2-40B4-BE49-F238E27FC236}">
              <a16:creationId xmlns:a16="http://schemas.microsoft.com/office/drawing/2014/main" id="{B4D3BDF1-0D98-9F4D-837E-0AB7CC016125}"/>
            </a:ext>
            <a:ext uri="{C183D7F6-B498-43B3-948B-1728B52AA6E4}">
              <adec:decorative xmlns:adec="http://schemas.microsoft.com/office/drawing/2017/decorative" val="1"/>
            </a:ext>
          </a:extLst>
        </xdr:cNvPr>
        <xdr:cNvSpPr/>
      </xdr:nvSpPr>
      <xdr:spPr>
        <a:xfrm>
          <a:off x="684882" y="2276059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27</xdr:row>
      <xdr:rowOff>31854</xdr:rowOff>
    </xdr:from>
    <xdr:to>
      <xdr:col>1</xdr:col>
      <xdr:colOff>795491</xdr:colOff>
      <xdr:row>27</xdr:row>
      <xdr:rowOff>152807</xdr:rowOff>
    </xdr:to>
    <xdr:sp macro="" textlink="">
      <xdr:nvSpPr>
        <xdr:cNvPr id="16" name="Right Arrow 15">
          <a:extLst>
            <a:ext uri="{FF2B5EF4-FFF2-40B4-BE49-F238E27FC236}">
              <a16:creationId xmlns:a16="http://schemas.microsoft.com/office/drawing/2014/main" id="{B2E55B2B-9C8E-1946-9878-06E9D9F1D3F3}"/>
            </a:ext>
            <a:ext uri="{C183D7F6-B498-43B3-948B-1728B52AA6E4}">
              <adec:decorative xmlns:adec="http://schemas.microsoft.com/office/drawing/2017/decorative" val="1"/>
            </a:ext>
          </a:extLst>
        </xdr:cNvPr>
        <xdr:cNvSpPr/>
      </xdr:nvSpPr>
      <xdr:spPr>
        <a:xfrm>
          <a:off x="677479" y="27288008"/>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520700</xdr:colOff>
      <xdr:row>6</xdr:row>
      <xdr:rowOff>76200</xdr:rowOff>
    </xdr:from>
    <xdr:to>
      <xdr:col>1</xdr:col>
      <xdr:colOff>795020</xdr:colOff>
      <xdr:row>6</xdr:row>
      <xdr:rowOff>226472</xdr:rowOff>
    </xdr:to>
    <xdr:sp macro="" textlink="">
      <xdr:nvSpPr>
        <xdr:cNvPr id="4" name="Right Arrow 3">
          <a:extLst>
            <a:ext uri="{FF2B5EF4-FFF2-40B4-BE49-F238E27FC236}">
              <a16:creationId xmlns:a16="http://schemas.microsoft.com/office/drawing/2014/main" id="{96F0D3A0-3F8A-1B40-83A3-42813BDA33D8}"/>
            </a:ext>
            <a:ext uri="{C183D7F6-B498-43B3-948B-1728B52AA6E4}">
              <adec:decorative xmlns:adec="http://schemas.microsoft.com/office/drawing/2017/decorative" val="1"/>
            </a:ext>
          </a:extLst>
        </xdr:cNvPr>
        <xdr:cNvSpPr/>
      </xdr:nvSpPr>
      <xdr:spPr>
        <a:xfrm>
          <a:off x="659936" y="273012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19</xdr:row>
      <xdr:rowOff>99645</xdr:rowOff>
    </xdr:from>
    <xdr:to>
      <xdr:col>1</xdr:col>
      <xdr:colOff>782320</xdr:colOff>
      <xdr:row>19</xdr:row>
      <xdr:rowOff>220598</xdr:rowOff>
    </xdr:to>
    <xdr:sp macro="" textlink="">
      <xdr:nvSpPr>
        <xdr:cNvPr id="6" name="Right Arrow 5">
          <a:extLst>
            <a:ext uri="{FF2B5EF4-FFF2-40B4-BE49-F238E27FC236}">
              <a16:creationId xmlns:a16="http://schemas.microsoft.com/office/drawing/2014/main" id="{26E49793-667C-0043-8225-7210C2BF58C8}"/>
            </a:ext>
            <a:ext uri="{C183D7F6-B498-43B3-948B-1728B52AA6E4}">
              <adec:decorative xmlns:adec="http://schemas.microsoft.com/office/drawing/2017/decorative" val="1"/>
            </a:ext>
          </a:extLst>
        </xdr:cNvPr>
        <xdr:cNvSpPr/>
      </xdr:nvSpPr>
      <xdr:spPr>
        <a:xfrm>
          <a:off x="644071" y="19693931"/>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20</xdr:row>
      <xdr:rowOff>101600</xdr:rowOff>
    </xdr:from>
    <xdr:to>
      <xdr:col>1</xdr:col>
      <xdr:colOff>782320</xdr:colOff>
      <xdr:row>20</xdr:row>
      <xdr:rowOff>222553</xdr:rowOff>
    </xdr:to>
    <xdr:sp macro="" textlink="">
      <xdr:nvSpPr>
        <xdr:cNvPr id="7" name="Right Arrow 6">
          <a:extLst>
            <a:ext uri="{FF2B5EF4-FFF2-40B4-BE49-F238E27FC236}">
              <a16:creationId xmlns:a16="http://schemas.microsoft.com/office/drawing/2014/main" id="{24148371-55B8-DD4A-9081-CC747826F104}"/>
            </a:ext>
            <a:ext uri="{C183D7F6-B498-43B3-948B-1728B52AA6E4}">
              <adec:decorative xmlns:adec="http://schemas.microsoft.com/office/drawing/2017/decorative" val="1"/>
            </a:ext>
          </a:extLst>
        </xdr:cNvPr>
        <xdr:cNvSpPr/>
      </xdr:nvSpPr>
      <xdr:spPr>
        <a:xfrm>
          <a:off x="647700" y="171069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21</xdr:row>
      <xdr:rowOff>111994</xdr:rowOff>
    </xdr:from>
    <xdr:to>
      <xdr:col>1</xdr:col>
      <xdr:colOff>782320</xdr:colOff>
      <xdr:row>21</xdr:row>
      <xdr:rowOff>232947</xdr:rowOff>
    </xdr:to>
    <xdr:sp macro="" textlink="">
      <xdr:nvSpPr>
        <xdr:cNvPr id="8" name="Right Arrow 7">
          <a:extLst>
            <a:ext uri="{FF2B5EF4-FFF2-40B4-BE49-F238E27FC236}">
              <a16:creationId xmlns:a16="http://schemas.microsoft.com/office/drawing/2014/main" id="{FBB646B2-B05F-9140-9ADC-A3A92760E7E9}"/>
            </a:ext>
            <a:ext uri="{C183D7F6-B498-43B3-948B-1728B52AA6E4}">
              <adec:decorative xmlns:adec="http://schemas.microsoft.com/office/drawing/2017/decorative" val="1"/>
            </a:ext>
          </a:extLst>
        </xdr:cNvPr>
        <xdr:cNvSpPr/>
      </xdr:nvSpPr>
      <xdr:spPr>
        <a:xfrm>
          <a:off x="644769" y="21037686"/>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7</xdr:row>
      <xdr:rowOff>55568</xdr:rowOff>
    </xdr:from>
    <xdr:to>
      <xdr:col>1</xdr:col>
      <xdr:colOff>795020</xdr:colOff>
      <xdr:row>7</xdr:row>
      <xdr:rowOff>205840</xdr:rowOff>
    </xdr:to>
    <xdr:sp macro="" textlink="">
      <xdr:nvSpPr>
        <xdr:cNvPr id="3" name="Right Arrow 2">
          <a:extLst>
            <a:ext uri="{FF2B5EF4-FFF2-40B4-BE49-F238E27FC236}">
              <a16:creationId xmlns:a16="http://schemas.microsoft.com/office/drawing/2014/main" id="{740DEAFF-1D4E-F448-9036-10CB49CDD72C}"/>
            </a:ext>
            <a:ext uri="{C183D7F6-B498-43B3-948B-1728B52AA6E4}">
              <adec:decorative xmlns:adec="http://schemas.microsoft.com/office/drawing/2017/decorative" val="1"/>
            </a:ext>
          </a:extLst>
        </xdr:cNvPr>
        <xdr:cNvSpPr/>
      </xdr:nvSpPr>
      <xdr:spPr>
        <a:xfrm>
          <a:off x="659936" y="3203143"/>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6</xdr:row>
      <xdr:rowOff>76200</xdr:rowOff>
    </xdr:from>
    <xdr:to>
      <xdr:col>1</xdr:col>
      <xdr:colOff>795020</xdr:colOff>
      <xdr:row>6</xdr:row>
      <xdr:rowOff>226472</xdr:rowOff>
    </xdr:to>
    <xdr:sp macro="" textlink="">
      <xdr:nvSpPr>
        <xdr:cNvPr id="5" name="Right Arrow 4">
          <a:extLst>
            <a:ext uri="{FF2B5EF4-FFF2-40B4-BE49-F238E27FC236}">
              <a16:creationId xmlns:a16="http://schemas.microsoft.com/office/drawing/2014/main" id="{B5D9FFA4-2344-A94A-AEDB-1273CD3C739F}"/>
            </a:ext>
            <a:ext uri="{C183D7F6-B498-43B3-948B-1728B52AA6E4}">
              <adec:decorative xmlns:adec="http://schemas.microsoft.com/office/drawing/2017/decorative" val="1"/>
            </a:ext>
          </a:extLst>
        </xdr:cNvPr>
        <xdr:cNvSpPr/>
      </xdr:nvSpPr>
      <xdr:spPr>
        <a:xfrm>
          <a:off x="660400" y="27559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20</xdr:row>
      <xdr:rowOff>101600</xdr:rowOff>
    </xdr:from>
    <xdr:to>
      <xdr:col>1</xdr:col>
      <xdr:colOff>782320</xdr:colOff>
      <xdr:row>20</xdr:row>
      <xdr:rowOff>222553</xdr:rowOff>
    </xdr:to>
    <xdr:sp macro="" textlink="">
      <xdr:nvSpPr>
        <xdr:cNvPr id="11" name="Right Arrow 10">
          <a:extLst>
            <a:ext uri="{FF2B5EF4-FFF2-40B4-BE49-F238E27FC236}">
              <a16:creationId xmlns:a16="http://schemas.microsoft.com/office/drawing/2014/main" id="{11D98F77-98A9-EE43-B630-F37C4EB82334}"/>
            </a:ext>
            <a:ext uri="{C183D7F6-B498-43B3-948B-1728B52AA6E4}">
              <adec:decorative xmlns:adec="http://schemas.microsoft.com/office/drawing/2017/decorative" val="1"/>
            </a:ext>
          </a:extLst>
        </xdr:cNvPr>
        <xdr:cNvSpPr/>
      </xdr:nvSpPr>
      <xdr:spPr>
        <a:xfrm>
          <a:off x="647700" y="164846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3845</xdr:colOff>
      <xdr:row>1</xdr:row>
      <xdr:rowOff>1276</xdr:rowOff>
    </xdr:from>
    <xdr:to>
      <xdr:col>6</xdr:col>
      <xdr:colOff>0</xdr:colOff>
      <xdr:row>2</xdr:row>
      <xdr:rowOff>7284</xdr:rowOff>
    </xdr:to>
    <xdr:pic>
      <xdr:nvPicPr>
        <xdr:cNvPr id="14" name="Picture 13">
          <a:extLst>
            <a:ext uri="{FF2B5EF4-FFF2-40B4-BE49-F238E27FC236}">
              <a16:creationId xmlns:a16="http://schemas.microsoft.com/office/drawing/2014/main" id="{E5CE5DDF-0BAE-A249-B982-C066DA53CC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916" y="445776"/>
          <a:ext cx="7772400" cy="1139937"/>
        </a:xfrm>
        <a:prstGeom prst="rect">
          <a:avLst/>
        </a:prstGeom>
        <a:solidFill>
          <a:schemeClr val="accent2"/>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520700</xdr:colOff>
      <xdr:row>23</xdr:row>
      <xdr:rowOff>114300</xdr:rowOff>
    </xdr:from>
    <xdr:to>
      <xdr:col>1</xdr:col>
      <xdr:colOff>795020</xdr:colOff>
      <xdr:row>23</xdr:row>
      <xdr:rowOff>235253</xdr:rowOff>
    </xdr:to>
    <xdr:sp macro="" textlink="">
      <xdr:nvSpPr>
        <xdr:cNvPr id="2" name="Right Arrow 1">
          <a:extLst>
            <a:ext uri="{FF2B5EF4-FFF2-40B4-BE49-F238E27FC236}">
              <a16:creationId xmlns:a16="http://schemas.microsoft.com/office/drawing/2014/main" id="{47E23D54-B25D-4A43-B745-A4D29248BD10}"/>
            </a:ext>
            <a:ext uri="{C183D7F6-B498-43B3-948B-1728B52AA6E4}">
              <adec:decorative xmlns:adec="http://schemas.microsoft.com/office/drawing/2017/decorative" val="1"/>
            </a:ext>
          </a:extLst>
        </xdr:cNvPr>
        <xdr:cNvSpPr/>
      </xdr:nvSpPr>
      <xdr:spPr>
        <a:xfrm>
          <a:off x="660400" y="169418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24</xdr:row>
      <xdr:rowOff>126474</xdr:rowOff>
    </xdr:from>
    <xdr:to>
      <xdr:col>1</xdr:col>
      <xdr:colOff>807720</xdr:colOff>
      <xdr:row>24</xdr:row>
      <xdr:rowOff>247427</xdr:rowOff>
    </xdr:to>
    <xdr:sp macro="" textlink="">
      <xdr:nvSpPr>
        <xdr:cNvPr id="3" name="Right Arrow 2">
          <a:extLst>
            <a:ext uri="{FF2B5EF4-FFF2-40B4-BE49-F238E27FC236}">
              <a16:creationId xmlns:a16="http://schemas.microsoft.com/office/drawing/2014/main" id="{17D52F58-C1E6-1746-B219-015A0EE30CD1}"/>
            </a:ext>
            <a:ext uri="{C183D7F6-B498-43B3-948B-1728B52AA6E4}">
              <adec:decorative xmlns:adec="http://schemas.microsoft.com/office/drawing/2017/decorative" val="1"/>
            </a:ext>
          </a:extLst>
        </xdr:cNvPr>
        <xdr:cNvSpPr/>
      </xdr:nvSpPr>
      <xdr:spPr>
        <a:xfrm>
          <a:off x="669471" y="2391176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25</xdr:row>
      <xdr:rowOff>96603</xdr:rowOff>
    </xdr:from>
    <xdr:to>
      <xdr:col>1</xdr:col>
      <xdr:colOff>795020</xdr:colOff>
      <xdr:row>25</xdr:row>
      <xdr:rowOff>217556</xdr:rowOff>
    </xdr:to>
    <xdr:sp macro="" textlink="">
      <xdr:nvSpPr>
        <xdr:cNvPr id="4" name="Right Arrow 3">
          <a:extLst>
            <a:ext uri="{FF2B5EF4-FFF2-40B4-BE49-F238E27FC236}">
              <a16:creationId xmlns:a16="http://schemas.microsoft.com/office/drawing/2014/main" id="{1201BE6B-FE2F-FE46-A806-2937AEC66F3C}"/>
            </a:ext>
            <a:ext uri="{C183D7F6-B498-43B3-948B-1728B52AA6E4}">
              <adec:decorative xmlns:adec="http://schemas.microsoft.com/office/drawing/2017/decorative" val="1"/>
            </a:ext>
          </a:extLst>
        </xdr:cNvPr>
        <xdr:cNvSpPr/>
      </xdr:nvSpPr>
      <xdr:spPr>
        <a:xfrm>
          <a:off x="656771" y="2482531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6</xdr:row>
      <xdr:rowOff>114300</xdr:rowOff>
    </xdr:from>
    <xdr:to>
      <xdr:col>1</xdr:col>
      <xdr:colOff>782320</xdr:colOff>
      <xdr:row>6</xdr:row>
      <xdr:rowOff>264572</xdr:rowOff>
    </xdr:to>
    <xdr:sp macro="" textlink="">
      <xdr:nvSpPr>
        <xdr:cNvPr id="5" name="Right Arrow 4">
          <a:extLst>
            <a:ext uri="{FF2B5EF4-FFF2-40B4-BE49-F238E27FC236}">
              <a16:creationId xmlns:a16="http://schemas.microsoft.com/office/drawing/2014/main" id="{9B75196C-11B3-8243-878A-215A70B1CBB2}"/>
            </a:ext>
            <a:ext uri="{C183D7F6-B498-43B3-948B-1728B52AA6E4}">
              <adec:decorative xmlns:adec="http://schemas.microsoft.com/office/drawing/2017/decorative" val="1"/>
            </a:ext>
          </a:extLst>
        </xdr:cNvPr>
        <xdr:cNvSpPr/>
      </xdr:nvSpPr>
      <xdr:spPr>
        <a:xfrm>
          <a:off x="647700" y="26924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7</xdr:row>
      <xdr:rowOff>168168</xdr:rowOff>
    </xdr:from>
    <xdr:to>
      <xdr:col>1</xdr:col>
      <xdr:colOff>782320</xdr:colOff>
      <xdr:row>7</xdr:row>
      <xdr:rowOff>353783</xdr:rowOff>
    </xdr:to>
    <xdr:sp macro="" textlink="">
      <xdr:nvSpPr>
        <xdr:cNvPr id="6" name="Right Arrow 5">
          <a:extLst>
            <a:ext uri="{FF2B5EF4-FFF2-40B4-BE49-F238E27FC236}">
              <a16:creationId xmlns:a16="http://schemas.microsoft.com/office/drawing/2014/main" id="{94AAF739-1136-9242-BEE8-B73E4261B1EF}"/>
            </a:ext>
            <a:ext uri="{C183D7F6-B498-43B3-948B-1728B52AA6E4}">
              <adec:decorative xmlns:adec="http://schemas.microsoft.com/office/drawing/2017/decorative" val="1"/>
            </a:ext>
          </a:extLst>
        </xdr:cNvPr>
        <xdr:cNvSpPr/>
      </xdr:nvSpPr>
      <xdr:spPr>
        <a:xfrm>
          <a:off x="644071" y="3878382"/>
          <a:ext cx="274320" cy="185615"/>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xdr:colOff>
      <xdr:row>1</xdr:row>
      <xdr:rowOff>2238</xdr:rowOff>
    </xdr:from>
    <xdr:to>
      <xdr:col>6</xdr:col>
      <xdr:colOff>0</xdr:colOff>
      <xdr:row>2</xdr:row>
      <xdr:rowOff>1855</xdr:rowOff>
    </xdr:to>
    <xdr:pic>
      <xdr:nvPicPr>
        <xdr:cNvPr id="7" name="Picture 6">
          <a:extLst>
            <a:ext uri="{FF2B5EF4-FFF2-40B4-BE49-F238E27FC236}">
              <a16:creationId xmlns:a16="http://schemas.microsoft.com/office/drawing/2014/main" id="{65FBF2AE-AB9E-5142-9F84-35668DC1F1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775" y="305084"/>
          <a:ext cx="7776300" cy="1140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1226</xdr:colOff>
      <xdr:row>1</xdr:row>
      <xdr:rowOff>1027</xdr:rowOff>
    </xdr:from>
    <xdr:to>
      <xdr:col>6</xdr:col>
      <xdr:colOff>0</xdr:colOff>
      <xdr:row>2</xdr:row>
      <xdr:rowOff>8141</xdr:rowOff>
    </xdr:to>
    <xdr:pic>
      <xdr:nvPicPr>
        <xdr:cNvPr id="3" name="Picture 2">
          <a:extLst>
            <a:ext uri="{FF2B5EF4-FFF2-40B4-BE49-F238E27FC236}">
              <a16:creationId xmlns:a16="http://schemas.microsoft.com/office/drawing/2014/main" id="{1E9A88B0-9693-F545-A7E8-D50E8C6EE0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995" y="303873"/>
          <a:ext cx="7775079" cy="1140345"/>
        </a:xfrm>
        <a:prstGeom prst="rect">
          <a:avLst/>
        </a:prstGeom>
      </xdr:spPr>
    </xdr:pic>
    <xdr:clientData/>
  </xdr:twoCellAnchor>
  <xdr:twoCellAnchor>
    <xdr:from>
      <xdr:col>1</xdr:col>
      <xdr:colOff>533400</xdr:colOff>
      <xdr:row>6</xdr:row>
      <xdr:rowOff>114300</xdr:rowOff>
    </xdr:from>
    <xdr:to>
      <xdr:col>1</xdr:col>
      <xdr:colOff>807720</xdr:colOff>
      <xdr:row>6</xdr:row>
      <xdr:rowOff>264572</xdr:rowOff>
    </xdr:to>
    <xdr:sp macro="" textlink="">
      <xdr:nvSpPr>
        <xdr:cNvPr id="2" name="Right Arrow 1">
          <a:extLst>
            <a:ext uri="{FF2B5EF4-FFF2-40B4-BE49-F238E27FC236}">
              <a16:creationId xmlns:a16="http://schemas.microsoft.com/office/drawing/2014/main" id="{E6DCFBC7-58C5-3C48-B694-97A0299A4915}"/>
            </a:ext>
            <a:ext uri="{C183D7F6-B498-43B3-948B-1728B52AA6E4}">
              <adec:decorative xmlns:adec="http://schemas.microsoft.com/office/drawing/2017/decorative" val="1"/>
            </a:ext>
          </a:extLst>
        </xdr:cNvPr>
        <xdr:cNvSpPr/>
      </xdr:nvSpPr>
      <xdr:spPr>
        <a:xfrm>
          <a:off x="673100" y="26797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7</xdr:row>
      <xdr:rowOff>12700</xdr:rowOff>
    </xdr:from>
    <xdr:to>
      <xdr:col>1</xdr:col>
      <xdr:colOff>807720</xdr:colOff>
      <xdr:row>7</xdr:row>
      <xdr:rowOff>162972</xdr:rowOff>
    </xdr:to>
    <xdr:sp macro="" textlink="">
      <xdr:nvSpPr>
        <xdr:cNvPr id="4" name="Right Arrow 3">
          <a:extLst>
            <a:ext uri="{FF2B5EF4-FFF2-40B4-BE49-F238E27FC236}">
              <a16:creationId xmlns:a16="http://schemas.microsoft.com/office/drawing/2014/main" id="{0D75AE69-76DD-7040-90CD-A8C91B1BF766}"/>
            </a:ext>
            <a:ext uri="{C183D7F6-B498-43B3-948B-1728B52AA6E4}">
              <adec:decorative xmlns:adec="http://schemas.microsoft.com/office/drawing/2017/decorative" val="1"/>
            </a:ext>
          </a:extLst>
        </xdr:cNvPr>
        <xdr:cNvSpPr/>
      </xdr:nvSpPr>
      <xdr:spPr>
        <a:xfrm>
          <a:off x="673100" y="31496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24</xdr:row>
      <xdr:rowOff>135234</xdr:rowOff>
    </xdr:from>
    <xdr:to>
      <xdr:col>1</xdr:col>
      <xdr:colOff>795020</xdr:colOff>
      <xdr:row>24</xdr:row>
      <xdr:rowOff>256187</xdr:rowOff>
    </xdr:to>
    <xdr:sp macro="" textlink="">
      <xdr:nvSpPr>
        <xdr:cNvPr id="5" name="Right Arrow 4">
          <a:extLst>
            <a:ext uri="{FF2B5EF4-FFF2-40B4-BE49-F238E27FC236}">
              <a16:creationId xmlns:a16="http://schemas.microsoft.com/office/drawing/2014/main" id="{D118534A-221F-474F-9677-2A278B8D77A3}"/>
            </a:ext>
            <a:ext uri="{C183D7F6-B498-43B3-948B-1728B52AA6E4}">
              <adec:decorative xmlns:adec="http://schemas.microsoft.com/office/drawing/2017/decorative" val="1"/>
            </a:ext>
          </a:extLst>
        </xdr:cNvPr>
        <xdr:cNvSpPr/>
      </xdr:nvSpPr>
      <xdr:spPr>
        <a:xfrm>
          <a:off x="656771" y="2644237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25</xdr:row>
      <xdr:rowOff>107598</xdr:rowOff>
    </xdr:from>
    <xdr:to>
      <xdr:col>1</xdr:col>
      <xdr:colOff>807720</xdr:colOff>
      <xdr:row>25</xdr:row>
      <xdr:rowOff>228551</xdr:rowOff>
    </xdr:to>
    <xdr:sp macro="" textlink="">
      <xdr:nvSpPr>
        <xdr:cNvPr id="6" name="Right Arrow 5">
          <a:extLst>
            <a:ext uri="{FF2B5EF4-FFF2-40B4-BE49-F238E27FC236}">
              <a16:creationId xmlns:a16="http://schemas.microsoft.com/office/drawing/2014/main" id="{4B57551C-9B59-AC45-A9E2-8560C521ABDE}"/>
            </a:ext>
            <a:ext uri="{C183D7F6-B498-43B3-948B-1728B52AA6E4}">
              <adec:decorative xmlns:adec="http://schemas.microsoft.com/office/drawing/2017/decorative" val="1"/>
            </a:ext>
          </a:extLst>
        </xdr:cNvPr>
        <xdr:cNvSpPr/>
      </xdr:nvSpPr>
      <xdr:spPr>
        <a:xfrm>
          <a:off x="669471" y="27176741"/>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558800</xdr:colOff>
      <xdr:row>26</xdr:row>
      <xdr:rowOff>147900</xdr:rowOff>
    </xdr:from>
    <xdr:to>
      <xdr:col>1</xdr:col>
      <xdr:colOff>833120</xdr:colOff>
      <xdr:row>26</xdr:row>
      <xdr:rowOff>268853</xdr:rowOff>
    </xdr:to>
    <xdr:sp macro="" textlink="">
      <xdr:nvSpPr>
        <xdr:cNvPr id="7" name="Right Arrow 6">
          <a:extLst>
            <a:ext uri="{FF2B5EF4-FFF2-40B4-BE49-F238E27FC236}">
              <a16:creationId xmlns:a16="http://schemas.microsoft.com/office/drawing/2014/main" id="{2D0A279C-2711-A548-986D-EC63E95DCD3F}"/>
            </a:ext>
            <a:ext uri="{C183D7F6-B498-43B3-948B-1728B52AA6E4}">
              <adec:decorative xmlns:adec="http://schemas.microsoft.com/office/drawing/2017/decorative" val="1"/>
            </a:ext>
          </a:extLst>
        </xdr:cNvPr>
        <xdr:cNvSpPr/>
      </xdr:nvSpPr>
      <xdr:spPr>
        <a:xfrm>
          <a:off x="694871" y="2813325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3621</xdr:colOff>
      <xdr:row>1</xdr:row>
      <xdr:rowOff>1438</xdr:rowOff>
    </xdr:from>
    <xdr:to>
      <xdr:col>6</xdr:col>
      <xdr:colOff>0</xdr:colOff>
      <xdr:row>2</xdr:row>
      <xdr:rowOff>7860</xdr:rowOff>
    </xdr:to>
    <xdr:pic>
      <xdr:nvPicPr>
        <xdr:cNvPr id="2" name="Picture 1">
          <a:extLst>
            <a:ext uri="{FF2B5EF4-FFF2-40B4-BE49-F238E27FC236}">
              <a16:creationId xmlns:a16="http://schemas.microsoft.com/office/drawing/2014/main" id="{C76AFF59-AA3A-B44A-BDC0-6F2C9146D90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390" y="304284"/>
          <a:ext cx="7770361" cy="1139653"/>
        </a:xfrm>
        <a:prstGeom prst="rect">
          <a:avLst/>
        </a:prstGeom>
      </xdr:spPr>
    </xdr:pic>
    <xdr:clientData/>
  </xdr:twoCellAnchor>
  <xdr:twoCellAnchor>
    <xdr:from>
      <xdr:col>1</xdr:col>
      <xdr:colOff>520700</xdr:colOff>
      <xdr:row>6</xdr:row>
      <xdr:rowOff>114300</xdr:rowOff>
    </xdr:from>
    <xdr:to>
      <xdr:col>1</xdr:col>
      <xdr:colOff>795020</xdr:colOff>
      <xdr:row>6</xdr:row>
      <xdr:rowOff>264572</xdr:rowOff>
    </xdr:to>
    <xdr:sp macro="" textlink="">
      <xdr:nvSpPr>
        <xdr:cNvPr id="3" name="Right Arrow 2">
          <a:extLst>
            <a:ext uri="{FF2B5EF4-FFF2-40B4-BE49-F238E27FC236}">
              <a16:creationId xmlns:a16="http://schemas.microsoft.com/office/drawing/2014/main" id="{6E261A9B-D082-9D4F-B1D7-4AC056D4FF6D}"/>
            </a:ext>
            <a:ext uri="{C183D7F6-B498-43B3-948B-1728B52AA6E4}">
              <adec:decorative xmlns:adec="http://schemas.microsoft.com/office/drawing/2017/decorative" val="1"/>
            </a:ext>
          </a:extLst>
        </xdr:cNvPr>
        <xdr:cNvSpPr/>
      </xdr:nvSpPr>
      <xdr:spPr>
        <a:xfrm>
          <a:off x="660400" y="26924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7</xdr:row>
      <xdr:rowOff>150585</xdr:rowOff>
    </xdr:from>
    <xdr:to>
      <xdr:col>1</xdr:col>
      <xdr:colOff>795020</xdr:colOff>
      <xdr:row>7</xdr:row>
      <xdr:rowOff>300857</xdr:rowOff>
    </xdr:to>
    <xdr:sp macro="" textlink="">
      <xdr:nvSpPr>
        <xdr:cNvPr id="4" name="Right Arrow 3">
          <a:extLst>
            <a:ext uri="{FF2B5EF4-FFF2-40B4-BE49-F238E27FC236}">
              <a16:creationId xmlns:a16="http://schemas.microsoft.com/office/drawing/2014/main" id="{0487D939-F4F6-C84F-963A-8A60BC6C43ED}"/>
            </a:ext>
            <a:ext uri="{C183D7F6-B498-43B3-948B-1728B52AA6E4}">
              <adec:decorative xmlns:adec="http://schemas.microsoft.com/office/drawing/2017/decorative" val="1"/>
            </a:ext>
          </a:extLst>
        </xdr:cNvPr>
        <xdr:cNvSpPr/>
      </xdr:nvSpPr>
      <xdr:spPr>
        <a:xfrm>
          <a:off x="656771" y="3833585"/>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25</xdr:row>
      <xdr:rowOff>112484</xdr:rowOff>
    </xdr:from>
    <xdr:to>
      <xdr:col>1</xdr:col>
      <xdr:colOff>795020</xdr:colOff>
      <xdr:row>25</xdr:row>
      <xdr:rowOff>233437</xdr:rowOff>
    </xdr:to>
    <xdr:sp macro="" textlink="">
      <xdr:nvSpPr>
        <xdr:cNvPr id="5" name="Right Arrow 4">
          <a:extLst>
            <a:ext uri="{FF2B5EF4-FFF2-40B4-BE49-F238E27FC236}">
              <a16:creationId xmlns:a16="http://schemas.microsoft.com/office/drawing/2014/main" id="{C391A152-6AA4-7844-9EC0-979373310D00}"/>
            </a:ext>
            <a:ext uri="{C183D7F6-B498-43B3-948B-1728B52AA6E4}">
              <adec:decorative xmlns:adec="http://schemas.microsoft.com/office/drawing/2017/decorative" val="1"/>
            </a:ext>
          </a:extLst>
        </xdr:cNvPr>
        <xdr:cNvSpPr/>
      </xdr:nvSpPr>
      <xdr:spPr>
        <a:xfrm>
          <a:off x="656771" y="27544484"/>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26</xdr:row>
      <xdr:rowOff>112484</xdr:rowOff>
    </xdr:from>
    <xdr:to>
      <xdr:col>1</xdr:col>
      <xdr:colOff>807720</xdr:colOff>
      <xdr:row>26</xdr:row>
      <xdr:rowOff>233437</xdr:rowOff>
    </xdr:to>
    <xdr:sp macro="" textlink="">
      <xdr:nvSpPr>
        <xdr:cNvPr id="6" name="Right Arrow 5">
          <a:extLst>
            <a:ext uri="{FF2B5EF4-FFF2-40B4-BE49-F238E27FC236}">
              <a16:creationId xmlns:a16="http://schemas.microsoft.com/office/drawing/2014/main" id="{9BC5234D-0C19-B04D-892E-427819F24B84}"/>
            </a:ext>
            <a:ext uri="{C183D7F6-B498-43B3-948B-1728B52AA6E4}">
              <adec:decorative xmlns:adec="http://schemas.microsoft.com/office/drawing/2017/decorative" val="1"/>
            </a:ext>
          </a:extLst>
        </xdr:cNvPr>
        <xdr:cNvSpPr/>
      </xdr:nvSpPr>
      <xdr:spPr>
        <a:xfrm>
          <a:off x="669471" y="28297413"/>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27</xdr:row>
      <xdr:rowOff>92520</xdr:rowOff>
    </xdr:from>
    <xdr:to>
      <xdr:col>1</xdr:col>
      <xdr:colOff>807720</xdr:colOff>
      <xdr:row>27</xdr:row>
      <xdr:rowOff>213473</xdr:rowOff>
    </xdr:to>
    <xdr:sp macro="" textlink="">
      <xdr:nvSpPr>
        <xdr:cNvPr id="7" name="Right Arrow 6">
          <a:extLst>
            <a:ext uri="{FF2B5EF4-FFF2-40B4-BE49-F238E27FC236}">
              <a16:creationId xmlns:a16="http://schemas.microsoft.com/office/drawing/2014/main" id="{F5A2ED05-D3B1-4147-92C7-02A84F5CC031}"/>
            </a:ext>
            <a:ext uri="{C183D7F6-B498-43B3-948B-1728B52AA6E4}">
              <adec:decorative xmlns:adec="http://schemas.microsoft.com/office/drawing/2017/decorative" val="1"/>
            </a:ext>
          </a:extLst>
        </xdr:cNvPr>
        <xdr:cNvSpPr/>
      </xdr:nvSpPr>
      <xdr:spPr>
        <a:xfrm>
          <a:off x="669471" y="2922087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FCM_brand">
  <a:themeElements>
    <a:clrScheme name="FCM Tool">
      <a:dk1>
        <a:srgbClr val="3B3B3B"/>
      </a:dk1>
      <a:lt1>
        <a:srgbClr val="FFFFFF"/>
      </a:lt1>
      <a:dk2>
        <a:srgbClr val="3B3B3B"/>
      </a:dk2>
      <a:lt2>
        <a:srgbClr val="FFFFFF"/>
      </a:lt2>
      <a:accent1>
        <a:srgbClr val="AFE028"/>
      </a:accent1>
      <a:accent2>
        <a:srgbClr val="008942"/>
      </a:accent2>
      <a:accent3>
        <a:srgbClr val="16B4D8"/>
      </a:accent3>
      <a:accent4>
        <a:srgbClr val="860038"/>
      </a:accent4>
      <a:accent5>
        <a:srgbClr val="706D84"/>
      </a:accent5>
      <a:accent6>
        <a:srgbClr val="434358"/>
      </a:accent6>
      <a:hlink>
        <a:srgbClr val="5F3C6B"/>
      </a:hlink>
      <a:folHlink>
        <a:srgbClr val="00809E"/>
      </a:folHlink>
    </a:clrScheme>
    <a:fontScheme name="FCM Tool">
      <a:majorFont>
        <a:latin typeface="Montserra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FC15"/>
  <sheetViews>
    <sheetView zoomScale="122" zoomScaleNormal="122" zoomScaleSheetLayoutView="171" workbookViewId="0">
      <selection activeCell="B10" sqref="B10"/>
    </sheetView>
  </sheetViews>
  <sheetFormatPr defaultColWidth="0" defaultRowHeight="16.5" zeroHeight="1"/>
  <cols>
    <col min="1" max="1" width="1.59765625" style="9" customWidth="1"/>
    <col min="2" max="2" width="87.265625" customWidth="1"/>
    <col min="3" max="16383" width="8.6640625" hidden="1"/>
    <col min="16384" max="16384" width="1.6640625" style="9" customWidth="1"/>
  </cols>
  <sheetData>
    <row r="1" spans="2:2" ht="35.25" customHeight="1">
      <c r="B1" s="63" t="s">
        <v>150</v>
      </c>
    </row>
    <row r="2" spans="2:2" ht="107.15" customHeight="1"/>
    <row r="3" spans="2:2" ht="34" customHeight="1">
      <c r="B3" s="20" t="s">
        <v>3</v>
      </c>
    </row>
    <row r="4" spans="2:2" ht="15" customHeight="1">
      <c r="B4" s="11"/>
    </row>
    <row r="5" spans="2:2" ht="49.5">
      <c r="B5" s="12" t="s">
        <v>7</v>
      </c>
    </row>
    <row r="6" spans="2:2" ht="138" customHeight="1" thickBot="1">
      <c r="B6" s="10"/>
    </row>
    <row r="7" spans="2:2" ht="17" thickTop="1">
      <c r="B7" s="51" t="s">
        <v>8</v>
      </c>
    </row>
    <row r="8" spans="2:2" ht="148.5">
      <c r="B8" s="58" t="s">
        <v>161</v>
      </c>
    </row>
    <row r="9" spans="2:2" ht="9" customHeight="1"/>
    <row r="10" spans="2:2" ht="115.5">
      <c r="B10" s="57" t="s">
        <v>6</v>
      </c>
    </row>
    <row r="11" spans="2:2" ht="8.15" customHeight="1">
      <c r="B11" s="5"/>
    </row>
    <row r="12" spans="2:2" ht="82.5">
      <c r="B12" s="56" t="s">
        <v>5</v>
      </c>
    </row>
    <row r="13" spans="2:2" ht="10" customHeight="1">
      <c r="B13" s="5"/>
    </row>
    <row r="14" spans="2:2" ht="77.25" customHeight="1" thickBot="1">
      <c r="B14" s="19" t="s">
        <v>4</v>
      </c>
    </row>
    <row r="15" spans="2:2" ht="17" hidden="1" thickTop="1"/>
  </sheetData>
  <pageMargins left="0.7" right="0.7" top="0.75" bottom="0.75" header="0.3" footer="0.3"/>
  <pageSetup fitToHeight="2"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50"/>
  <sheetViews>
    <sheetView zoomScale="124" zoomScaleNormal="124" zoomScaleSheetLayoutView="213" workbookViewId="0">
      <selection activeCell="F16" sqref="F16"/>
    </sheetView>
  </sheetViews>
  <sheetFormatPr defaultColWidth="0" defaultRowHeight="16.5" zeroHeight="1"/>
  <cols>
    <col min="1" max="1" width="1.6640625" style="9" customWidth="1"/>
    <col min="2" max="2" width="20.59765625" customWidth="1"/>
    <col min="3" max="3" width="13.86328125" customWidth="1"/>
    <col min="4" max="4" width="14.6640625" customWidth="1"/>
    <col min="5" max="5" width="11.86328125" customWidth="1"/>
    <col min="6" max="6" width="26.3984375" customWidth="1"/>
    <col min="7" max="7" width="8.6640625" hidden="1" customWidth="1"/>
    <col min="8" max="9" width="0" hidden="1" customWidth="1"/>
    <col min="10" max="16383" width="8.6640625" hidden="1"/>
    <col min="16384" max="16384" width="1.6640625" customWidth="1"/>
  </cols>
  <sheetData>
    <row r="1" spans="1:7 16384:16384" ht="35.25" customHeight="1">
      <c r="B1" s="84" t="s">
        <v>149</v>
      </c>
      <c r="C1" s="84"/>
      <c r="D1" s="84"/>
      <c r="E1" s="84"/>
      <c r="F1" s="84"/>
      <c r="XFD1" s="9"/>
    </row>
    <row r="2" spans="1:7 16384:16384" ht="89.15" customHeight="1">
      <c r="B2" s="67"/>
      <c r="C2" s="67"/>
      <c r="D2" s="67"/>
      <c r="E2" s="67"/>
      <c r="F2" s="67"/>
      <c r="XFD2" s="9"/>
    </row>
    <row r="3" spans="1:7 16384:16384" ht="65.150000000000006" customHeight="1">
      <c r="B3" s="85" t="s">
        <v>107</v>
      </c>
      <c r="C3" s="85"/>
      <c r="D3" s="85"/>
      <c r="E3" s="85"/>
      <c r="F3" s="85"/>
      <c r="G3" s="18"/>
      <c r="XFD3" s="9"/>
    </row>
    <row r="4" spans="1:7 16384:16384" ht="67" customHeight="1">
      <c r="B4" s="86" t="s">
        <v>108</v>
      </c>
      <c r="C4" s="87"/>
      <c r="D4" s="87"/>
      <c r="E4" s="87"/>
      <c r="F4" s="87"/>
      <c r="XFD4" s="9"/>
    </row>
    <row r="5" spans="1:7 16384:16384" ht="17" thickBot="1">
      <c r="B5" s="95"/>
      <c r="C5" s="95"/>
      <c r="D5" s="95"/>
      <c r="E5" s="95"/>
      <c r="F5" s="95"/>
      <c r="XFD5" s="9"/>
    </row>
    <row r="6" spans="1:7 16384:16384" ht="25" customHeight="1" thickTop="1">
      <c r="B6" s="71" t="s">
        <v>10</v>
      </c>
      <c r="C6" s="71"/>
      <c r="D6" s="71"/>
      <c r="E6" s="71"/>
      <c r="F6" s="71"/>
      <c r="XFD6" s="9"/>
    </row>
    <row r="7" spans="1:7 16384:16384" ht="18" customHeight="1">
      <c r="B7" s="90" t="s">
        <v>78</v>
      </c>
      <c r="C7" s="90"/>
      <c r="D7" s="90"/>
      <c r="E7" s="90"/>
      <c r="F7" s="90"/>
      <c r="G7" s="18"/>
      <c r="XFD7" s="9"/>
    </row>
    <row r="8" spans="1:7 16384:16384" ht="39" customHeight="1">
      <c r="B8" s="91" t="s">
        <v>79</v>
      </c>
      <c r="C8" s="91"/>
      <c r="D8" s="91"/>
      <c r="E8" s="91"/>
      <c r="F8" s="91"/>
      <c r="G8" s="18"/>
      <c r="XFD8" s="9"/>
    </row>
    <row r="9" spans="1:7 16384:16384" ht="101.15" customHeight="1">
      <c r="B9" s="72" t="s">
        <v>155</v>
      </c>
      <c r="C9" s="72"/>
      <c r="D9" s="72"/>
      <c r="E9" s="72"/>
      <c r="F9" s="73"/>
      <c r="XFD9" s="9"/>
    </row>
    <row r="10" spans="1:7 16384:16384" ht="20.5" customHeight="1">
      <c r="B10" s="75"/>
      <c r="C10" s="75"/>
      <c r="D10" s="75"/>
      <c r="E10" s="75"/>
      <c r="F10" s="76"/>
      <c r="XFD10" s="52"/>
    </row>
    <row r="11" spans="1:7 16384:16384" s="5" customFormat="1" ht="33">
      <c r="A11" s="21"/>
      <c r="B11" s="25" t="s">
        <v>12</v>
      </c>
      <c r="C11" s="25" t="s">
        <v>13</v>
      </c>
      <c r="D11" s="25" t="s">
        <v>14</v>
      </c>
      <c r="E11" s="25" t="s">
        <v>15</v>
      </c>
      <c r="F11" s="25" t="s">
        <v>0</v>
      </c>
      <c r="XFD11" s="21"/>
    </row>
    <row r="12" spans="1:7 16384:16384" ht="112">
      <c r="B12" s="26" t="s">
        <v>80</v>
      </c>
      <c r="C12" s="65">
        <v>0</v>
      </c>
      <c r="D12" s="28" t="s">
        <v>81</v>
      </c>
      <c r="E12" s="6">
        <f>C12*20000</f>
        <v>0</v>
      </c>
      <c r="F12" s="53" t="s">
        <v>82</v>
      </c>
      <c r="XFD12" s="9"/>
    </row>
    <row r="13" spans="1:7 16384:16384" ht="140">
      <c r="B13" s="26" t="s">
        <v>83</v>
      </c>
      <c r="C13" s="65">
        <v>0</v>
      </c>
      <c r="D13" s="28" t="s">
        <v>84</v>
      </c>
      <c r="E13" s="1">
        <f>C13*1000</f>
        <v>0</v>
      </c>
      <c r="F13" s="53" t="s">
        <v>85</v>
      </c>
      <c r="XFD13" s="9"/>
    </row>
    <row r="14" spans="1:7 16384:16384" ht="98">
      <c r="B14" s="26" t="s">
        <v>86</v>
      </c>
      <c r="C14" s="66">
        <v>2</v>
      </c>
      <c r="D14" s="28" t="s">
        <v>87</v>
      </c>
      <c r="E14" s="1">
        <f>C14*7000</f>
        <v>14000</v>
      </c>
      <c r="F14" s="53" t="s">
        <v>88</v>
      </c>
      <c r="XFD14" s="9"/>
    </row>
    <row r="15" spans="1:7 16384:16384" ht="99" customHeight="1">
      <c r="B15" s="26" t="s">
        <v>89</v>
      </c>
      <c r="C15" s="65">
        <v>0</v>
      </c>
      <c r="D15" s="28" t="s">
        <v>90</v>
      </c>
      <c r="E15" s="1">
        <f>C15*10000</f>
        <v>0</v>
      </c>
      <c r="F15" s="53" t="s">
        <v>91</v>
      </c>
      <c r="XFD15" s="9"/>
    </row>
    <row r="16" spans="1:7 16384:16384" ht="140">
      <c r="B16" s="64" t="s">
        <v>153</v>
      </c>
      <c r="C16" s="66">
        <v>0</v>
      </c>
      <c r="D16" s="28" t="s">
        <v>92</v>
      </c>
      <c r="E16" s="41">
        <f>C16*75000</f>
        <v>0</v>
      </c>
      <c r="F16" s="53" t="s">
        <v>152</v>
      </c>
      <c r="XFD16" s="9"/>
    </row>
    <row r="17" spans="2:6 16384:16384" ht="252">
      <c r="B17" s="26" t="s">
        <v>93</v>
      </c>
      <c r="C17" s="66">
        <v>0</v>
      </c>
      <c r="D17" s="28" t="s">
        <v>94</v>
      </c>
      <c r="E17" s="41">
        <f>C17*75000</f>
        <v>0</v>
      </c>
      <c r="F17" s="53" t="s">
        <v>116</v>
      </c>
      <c r="XFD17" s="9"/>
    </row>
    <row r="18" spans="2:6 16384:16384" ht="126">
      <c r="B18" s="26" t="s">
        <v>95</v>
      </c>
      <c r="C18" s="65">
        <v>200</v>
      </c>
      <c r="D18" s="28" t="s">
        <v>96</v>
      </c>
      <c r="E18" s="1">
        <f>C18*50</f>
        <v>10000</v>
      </c>
      <c r="F18" s="53" t="s">
        <v>97</v>
      </c>
      <c r="XFD18" s="9"/>
    </row>
    <row r="19" spans="2:6 16384:16384" ht="154">
      <c r="B19" s="26" t="s">
        <v>98</v>
      </c>
      <c r="C19" s="65">
        <v>1</v>
      </c>
      <c r="D19" s="28" t="s">
        <v>99</v>
      </c>
      <c r="E19" s="1">
        <f>C19*25000</f>
        <v>25000</v>
      </c>
      <c r="F19" s="53" t="s">
        <v>100</v>
      </c>
      <c r="XFD19" s="9"/>
    </row>
    <row r="20" spans="2:6 16384:16384" ht="140">
      <c r="B20" s="26" t="s">
        <v>101</v>
      </c>
      <c r="C20" s="65">
        <v>0</v>
      </c>
      <c r="D20" s="28" t="s">
        <v>102</v>
      </c>
      <c r="E20" s="1">
        <f>C20*300</f>
        <v>0</v>
      </c>
      <c r="F20" s="53" t="s">
        <v>103</v>
      </c>
      <c r="XFD20" s="9"/>
    </row>
    <row r="21" spans="2:6 16384:16384" ht="140">
      <c r="B21" s="26" t="s">
        <v>104</v>
      </c>
      <c r="C21" s="65">
        <v>0</v>
      </c>
      <c r="D21" s="31" t="s">
        <v>105</v>
      </c>
      <c r="E21" s="1">
        <f>C21*150</f>
        <v>0</v>
      </c>
      <c r="F21" s="53" t="s">
        <v>106</v>
      </c>
      <c r="XFD21" s="9"/>
    </row>
    <row r="22" spans="2:6 16384:16384">
      <c r="C22" s="42" t="s">
        <v>46</v>
      </c>
      <c r="D22" s="43"/>
      <c r="E22" s="32">
        <f>SUM(E12:E21)</f>
        <v>49000</v>
      </c>
      <c r="F22" s="33"/>
      <c r="XFD22" s="9"/>
    </row>
    <row r="23" spans="2:6 16384:16384" ht="18" customHeight="1" thickBot="1">
      <c r="B23" s="95"/>
      <c r="C23" s="95"/>
      <c r="D23" s="95"/>
      <c r="E23" s="95"/>
      <c r="F23" s="95"/>
      <c r="XFD23" s="9"/>
    </row>
    <row r="24" spans="2:6 16384:16384" ht="27" customHeight="1" thickTop="1">
      <c r="B24" s="70" t="s">
        <v>47</v>
      </c>
      <c r="C24" s="70"/>
      <c r="D24" s="70"/>
      <c r="E24" s="70"/>
      <c r="F24" s="70"/>
      <c r="XFD24" s="9"/>
    </row>
    <row r="25" spans="2:6 16384:16384" ht="36" customHeight="1">
      <c r="B25" s="92" t="s">
        <v>48</v>
      </c>
      <c r="C25" s="92"/>
      <c r="D25" s="92"/>
      <c r="E25" s="92"/>
      <c r="F25" s="92"/>
      <c r="XFD25" s="9"/>
    </row>
    <row r="26" spans="2:6 16384:16384" ht="53.15" customHeight="1">
      <c r="B26" s="93" t="s">
        <v>49</v>
      </c>
      <c r="C26" s="93"/>
      <c r="D26" s="93"/>
      <c r="E26" s="93"/>
      <c r="F26" s="93"/>
      <c r="XFD26" s="9"/>
    </row>
    <row r="27" spans="2:6 16384:16384" ht="70" customHeight="1">
      <c r="B27" s="93" t="s">
        <v>109</v>
      </c>
      <c r="C27" s="93"/>
      <c r="D27" s="93"/>
      <c r="E27" s="93"/>
      <c r="F27" s="93"/>
      <c r="XFD27" s="9"/>
    </row>
    <row r="28" spans="2:6 16384:16384" ht="53.15" customHeight="1">
      <c r="B28" s="74" t="s">
        <v>51</v>
      </c>
      <c r="C28" s="74"/>
      <c r="D28" s="74"/>
      <c r="E28" s="74"/>
      <c r="F28" s="74"/>
      <c r="XFD28" s="9"/>
    </row>
    <row r="29" spans="2:6 16384:16384" ht="16.399999999999999" customHeight="1">
      <c r="B29" s="77"/>
      <c r="C29" s="77"/>
      <c r="D29" s="77"/>
      <c r="E29" s="77"/>
      <c r="F29" s="77"/>
      <c r="XFD29" s="9"/>
    </row>
    <row r="30" spans="2:6 16384:16384" ht="33">
      <c r="B30" s="59" t="s">
        <v>52</v>
      </c>
      <c r="C30" s="49" t="s">
        <v>53</v>
      </c>
      <c r="D30" s="49" t="s">
        <v>54</v>
      </c>
      <c r="E30" s="49" t="s">
        <v>1</v>
      </c>
      <c r="F30" s="49" t="s">
        <v>55</v>
      </c>
      <c r="XFD30" s="9"/>
    </row>
    <row r="31" spans="2:6 16384:16384" ht="33">
      <c r="B31" s="2" t="s">
        <v>56</v>
      </c>
      <c r="C31" s="22">
        <v>50</v>
      </c>
      <c r="D31" s="23">
        <v>150</v>
      </c>
      <c r="E31" s="6">
        <f>C31*D31</f>
        <v>7500</v>
      </c>
      <c r="F31" s="13"/>
      <c r="XFD31" s="9"/>
    </row>
    <row r="32" spans="2:6 16384:16384" ht="33">
      <c r="B32" s="2" t="s">
        <v>57</v>
      </c>
      <c r="C32" s="22">
        <v>75</v>
      </c>
      <c r="D32" s="23">
        <v>150</v>
      </c>
      <c r="E32" s="6">
        <f>C32*D32</f>
        <v>11250</v>
      </c>
      <c r="F32" s="13"/>
      <c r="XFD32" s="9"/>
    </row>
    <row r="33" spans="2:6 16384:16384" ht="33">
      <c r="B33" s="2" t="s">
        <v>58</v>
      </c>
      <c r="C33" s="22">
        <v>25</v>
      </c>
      <c r="D33" s="23">
        <v>150</v>
      </c>
      <c r="E33" s="6">
        <f>C33*D33</f>
        <v>3750</v>
      </c>
      <c r="F33" s="14"/>
      <c r="XFD33" s="9"/>
    </row>
    <row r="34" spans="2:6 16384:16384" ht="33">
      <c r="B34" s="2" t="s">
        <v>59</v>
      </c>
      <c r="C34" s="22">
        <v>150</v>
      </c>
      <c r="D34" s="23">
        <v>150</v>
      </c>
      <c r="E34" s="6">
        <f>C34*D34</f>
        <v>22500</v>
      </c>
      <c r="F34" s="37" t="s">
        <v>110</v>
      </c>
      <c r="XFD34" s="9"/>
    </row>
    <row r="35" spans="2:6 16384:16384" ht="33">
      <c r="B35" s="2" t="s">
        <v>60</v>
      </c>
      <c r="C35" s="22">
        <v>25</v>
      </c>
      <c r="D35" s="23">
        <v>150</v>
      </c>
      <c r="E35" s="6">
        <f>C35*D35</f>
        <v>3750</v>
      </c>
      <c r="F35" s="13"/>
      <c r="XFD35" s="9"/>
    </row>
    <row r="36" spans="2:6 16384:16384">
      <c r="B36" s="8"/>
      <c r="C36" s="88" t="s">
        <v>64</v>
      </c>
      <c r="D36" s="89"/>
      <c r="E36" s="24">
        <f>SUM(E31:E35)</f>
        <v>48750</v>
      </c>
      <c r="XFD36" s="9"/>
    </row>
    <row r="37" spans="2:6 16384:16384">
      <c r="B37" s="94"/>
      <c r="C37" s="94"/>
      <c r="D37" s="94"/>
      <c r="E37" s="94"/>
      <c r="F37" s="94"/>
      <c r="XFD37" s="9"/>
    </row>
    <row r="38" spans="2:6 16384:16384">
      <c r="B38" s="78" t="s">
        <v>65</v>
      </c>
      <c r="C38" s="78"/>
      <c r="D38" s="78"/>
      <c r="E38" s="50" t="s">
        <v>1</v>
      </c>
      <c r="F38" s="50" t="s">
        <v>55</v>
      </c>
      <c r="XFD38" s="9"/>
    </row>
    <row r="39" spans="2:6 16384:16384" ht="49" customHeight="1">
      <c r="B39" s="83" t="s">
        <v>66</v>
      </c>
      <c r="C39" s="83"/>
      <c r="D39" s="83"/>
      <c r="E39" s="60">
        <v>10000</v>
      </c>
      <c r="F39" s="61" t="s">
        <v>111</v>
      </c>
      <c r="XFD39" s="9"/>
    </row>
    <row r="40" spans="2:6 16384:16384" ht="16" customHeight="1">
      <c r="B40" s="83" t="s">
        <v>67</v>
      </c>
      <c r="C40" s="83"/>
      <c r="D40" s="83"/>
      <c r="E40" s="60">
        <v>15000</v>
      </c>
      <c r="F40" s="61" t="s">
        <v>112</v>
      </c>
      <c r="XFD40" s="9"/>
    </row>
    <row r="41" spans="2:6 16384:16384" ht="18.5">
      <c r="B41" s="83" t="s">
        <v>68</v>
      </c>
      <c r="C41" s="83"/>
      <c r="D41" s="83"/>
      <c r="E41" s="60">
        <v>10000</v>
      </c>
      <c r="F41" s="61" t="s">
        <v>113</v>
      </c>
      <c r="XFD41" s="9"/>
    </row>
    <row r="42" spans="2:6 16384:16384" ht="42">
      <c r="B42" s="83" t="s">
        <v>69</v>
      </c>
      <c r="C42" s="83"/>
      <c r="D42" s="83"/>
      <c r="E42" s="60">
        <v>7000</v>
      </c>
      <c r="F42" s="61" t="s">
        <v>114</v>
      </c>
      <c r="XFD42" s="9"/>
    </row>
    <row r="43" spans="2:6 16384:16384" ht="41.15" customHeight="1">
      <c r="B43" s="83" t="s">
        <v>70</v>
      </c>
      <c r="C43" s="83"/>
      <c r="D43" s="83"/>
      <c r="E43" s="60">
        <v>2000</v>
      </c>
      <c r="F43" s="61" t="s">
        <v>115</v>
      </c>
      <c r="XFD43" s="9"/>
    </row>
    <row r="44" spans="2:6 16384:16384" ht="18.5">
      <c r="B44" s="83" t="s">
        <v>71</v>
      </c>
      <c r="C44" s="83"/>
      <c r="D44" s="83"/>
      <c r="E44" s="60">
        <v>500</v>
      </c>
      <c r="F44" s="62"/>
      <c r="XFD44" s="9"/>
    </row>
    <row r="45" spans="2:6 16384:16384" ht="28">
      <c r="B45" s="83" t="s">
        <v>72</v>
      </c>
      <c r="C45" s="83"/>
      <c r="D45" s="83"/>
      <c r="E45" s="60">
        <v>4000</v>
      </c>
      <c r="F45" s="61" t="s">
        <v>160</v>
      </c>
      <c r="XFD45" s="9"/>
    </row>
    <row r="46" spans="2:6 16384:16384">
      <c r="C46" s="68" t="s">
        <v>73</v>
      </c>
      <c r="D46" s="69"/>
      <c r="E46" s="15">
        <f>SUM(E39:E45)</f>
        <v>48500</v>
      </c>
      <c r="XFD46" s="9"/>
    </row>
    <row r="47" spans="2:6 16384:16384">
      <c r="XFD47" s="9"/>
    </row>
    <row r="48" spans="2:6 16384:16384">
      <c r="C48" s="79" t="s">
        <v>74</v>
      </c>
      <c r="D48" s="80"/>
      <c r="E48" s="16">
        <f>(E36+E39+E40+E41+E42+E43+E44+E45)*0.1</f>
        <v>9725</v>
      </c>
      <c r="XFD48" s="9"/>
    </row>
    <row r="49" spans="3:5 16384:16384">
      <c r="C49" s="81" t="s">
        <v>75</v>
      </c>
      <c r="D49" s="82"/>
      <c r="E49" s="16">
        <f>SUM(E39:E44)*0.05</f>
        <v>2225</v>
      </c>
      <c r="XFD49" s="9"/>
    </row>
    <row r="50" spans="3:5 16384:16384" ht="22" customHeight="1">
      <c r="C50" s="68" t="s">
        <v>76</v>
      </c>
      <c r="D50" s="69"/>
      <c r="E50" s="17">
        <f>SUM(E36,E46,E48:E49)</f>
        <v>109200</v>
      </c>
      <c r="XFD50" s="9"/>
    </row>
  </sheetData>
  <mergeCells count="31">
    <mergeCell ref="B1:F1"/>
    <mergeCell ref="B44:D44"/>
    <mergeCell ref="B45:D45"/>
    <mergeCell ref="B3:F3"/>
    <mergeCell ref="B4:F4"/>
    <mergeCell ref="B39:D39"/>
    <mergeCell ref="B40:D40"/>
    <mergeCell ref="C36:D36"/>
    <mergeCell ref="B7:F7"/>
    <mergeCell ref="B8:F8"/>
    <mergeCell ref="B25:F25"/>
    <mergeCell ref="B26:F26"/>
    <mergeCell ref="B27:F27"/>
    <mergeCell ref="B37:F37"/>
    <mergeCell ref="B5:F5"/>
    <mergeCell ref="B23:F23"/>
    <mergeCell ref="B2:F2"/>
    <mergeCell ref="C50:D50"/>
    <mergeCell ref="B24:F24"/>
    <mergeCell ref="B6:F6"/>
    <mergeCell ref="B9:F9"/>
    <mergeCell ref="B28:F28"/>
    <mergeCell ref="B10:F10"/>
    <mergeCell ref="B29:F29"/>
    <mergeCell ref="B38:D38"/>
    <mergeCell ref="C46:D46"/>
    <mergeCell ref="C48:D48"/>
    <mergeCell ref="C49:D49"/>
    <mergeCell ref="B41:D41"/>
    <mergeCell ref="B42:D42"/>
    <mergeCell ref="B43:D43"/>
  </mergeCells>
  <pageMargins left="0.7" right="0.7" top="0.75" bottom="0.75" header="0.3" footer="0.3"/>
  <pageSetup scale="70" fitToHeight="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45"/>
  <sheetViews>
    <sheetView zoomScale="96" zoomScaleNormal="96" workbookViewId="0">
      <selection activeCell="F14" sqref="F14"/>
    </sheetView>
  </sheetViews>
  <sheetFormatPr defaultColWidth="0" defaultRowHeight="16.5" zeroHeight="1"/>
  <cols>
    <col min="1" max="1" width="1.59765625" style="9" customWidth="1"/>
    <col min="2" max="2" width="20.59765625" customWidth="1"/>
    <col min="3" max="3" width="13.86328125" customWidth="1"/>
    <col min="4" max="4" width="14.6640625" customWidth="1"/>
    <col min="5" max="5" width="11.86328125" customWidth="1"/>
    <col min="6" max="6" width="26.3984375" customWidth="1"/>
    <col min="7" max="16382" width="8.6640625" hidden="1"/>
    <col min="16383" max="16383" width="0.3984375" hidden="1" customWidth="1"/>
    <col min="16384" max="16384" width="1.6640625" style="9" customWidth="1"/>
  </cols>
  <sheetData>
    <row r="1" spans="1:6" ht="35.25" customHeight="1">
      <c r="B1" s="84" t="s">
        <v>150</v>
      </c>
      <c r="C1" s="84"/>
      <c r="D1" s="84"/>
      <c r="E1" s="84"/>
      <c r="F1" s="84"/>
    </row>
    <row r="2" spans="1:6" ht="89.15" customHeight="1">
      <c r="B2" s="94"/>
      <c r="C2" s="94"/>
      <c r="D2" s="94"/>
      <c r="E2" s="94"/>
      <c r="F2" s="94"/>
    </row>
    <row r="3" spans="1:6" ht="65.150000000000006" customHeight="1">
      <c r="B3" s="113" t="s">
        <v>138</v>
      </c>
      <c r="C3" s="113"/>
      <c r="D3" s="113"/>
      <c r="E3" s="113"/>
      <c r="F3" s="113"/>
    </row>
    <row r="4" spans="1:6" ht="17" thickBot="1">
      <c r="B4" s="95"/>
      <c r="C4" s="95"/>
      <c r="D4" s="95"/>
      <c r="E4" s="95"/>
      <c r="F4" s="95"/>
    </row>
    <row r="5" spans="1:6" ht="25" customHeight="1" thickTop="1">
      <c r="B5" s="114" t="s">
        <v>10</v>
      </c>
      <c r="C5" s="114"/>
      <c r="D5" s="114"/>
      <c r="E5" s="114"/>
      <c r="F5" s="114"/>
    </row>
    <row r="6" spans="1:6" ht="15" customHeight="1">
      <c r="B6" s="115" t="s">
        <v>78</v>
      </c>
      <c r="C6" s="115"/>
      <c r="D6" s="115"/>
      <c r="E6" s="115"/>
      <c r="F6" s="116"/>
    </row>
    <row r="7" spans="1:6" ht="39" customHeight="1">
      <c r="B7" s="103" t="s">
        <v>79</v>
      </c>
      <c r="C7" s="103"/>
      <c r="D7" s="103"/>
      <c r="E7" s="103"/>
      <c r="F7" s="104"/>
    </row>
    <row r="8" spans="1:6" ht="96" customHeight="1">
      <c r="B8" s="103" t="s">
        <v>156</v>
      </c>
      <c r="C8" s="103"/>
      <c r="D8" s="103"/>
      <c r="E8" s="103"/>
      <c r="F8" s="104"/>
    </row>
    <row r="9" spans="1:6">
      <c r="B9" s="101"/>
      <c r="C9" s="101"/>
      <c r="D9" s="101"/>
      <c r="E9" s="101"/>
      <c r="F9" s="101"/>
    </row>
    <row r="10" spans="1:6" ht="32.15" customHeight="1">
      <c r="B10" s="25" t="s">
        <v>12</v>
      </c>
      <c r="C10" s="25" t="s">
        <v>13</v>
      </c>
      <c r="D10" s="25" t="s">
        <v>14</v>
      </c>
      <c r="E10" s="25" t="s">
        <v>15</v>
      </c>
      <c r="F10" s="25" t="s">
        <v>0</v>
      </c>
    </row>
    <row r="11" spans="1:6" ht="266">
      <c r="B11" s="26" t="s">
        <v>139</v>
      </c>
      <c r="C11" s="27"/>
      <c r="D11" s="28" t="s">
        <v>2</v>
      </c>
      <c r="E11" s="29">
        <f>C11*10000</f>
        <v>0</v>
      </c>
      <c r="F11" s="54" t="s">
        <v>140</v>
      </c>
    </row>
    <row r="12" spans="1:6" ht="266">
      <c r="B12" s="26" t="s">
        <v>141</v>
      </c>
      <c r="C12" s="27"/>
      <c r="D12" s="28" t="s">
        <v>33</v>
      </c>
      <c r="E12" s="29">
        <f>C12*200</f>
        <v>0</v>
      </c>
      <c r="F12" s="54" t="s">
        <v>142</v>
      </c>
    </row>
    <row r="13" spans="1:6" ht="154">
      <c r="B13" s="26" t="s">
        <v>143</v>
      </c>
      <c r="C13" s="27"/>
      <c r="D13" s="28" t="s">
        <v>2</v>
      </c>
      <c r="E13" s="29">
        <f>C13*4000</f>
        <v>0</v>
      </c>
      <c r="F13" s="54" t="s">
        <v>144</v>
      </c>
    </row>
    <row r="14" spans="1:6" ht="140">
      <c r="B14" s="26" t="s">
        <v>32</v>
      </c>
      <c r="C14" s="27"/>
      <c r="D14" s="28" t="s">
        <v>33</v>
      </c>
      <c r="E14" s="29">
        <f>C14*60</f>
        <v>0</v>
      </c>
      <c r="F14" s="54" t="s">
        <v>34</v>
      </c>
    </row>
    <row r="15" spans="1:6" ht="224">
      <c r="A15" s="21"/>
      <c r="B15" s="26" t="s">
        <v>145</v>
      </c>
      <c r="C15" s="27"/>
      <c r="D15" s="31" t="s">
        <v>135</v>
      </c>
      <c r="E15" s="29">
        <f>C15*10000</f>
        <v>0</v>
      </c>
      <c r="F15" s="54" t="s">
        <v>146</v>
      </c>
    </row>
    <row r="16" spans="1:6" ht="24" customHeight="1">
      <c r="C16" s="110" t="s">
        <v>46</v>
      </c>
      <c r="D16" s="110"/>
      <c r="E16" s="32">
        <f>SUM(E11:E15)</f>
        <v>0</v>
      </c>
      <c r="F16" s="33"/>
    </row>
    <row r="17" spans="2:6" ht="17" thickBot="1">
      <c r="B17" s="107"/>
      <c r="C17" s="107"/>
      <c r="D17" s="107"/>
      <c r="E17" s="107"/>
      <c r="F17" s="107"/>
    </row>
    <row r="18" spans="2:6" ht="18" customHeight="1" thickTop="1">
      <c r="B18" s="102" t="s">
        <v>47</v>
      </c>
      <c r="C18" s="102"/>
      <c r="D18" s="102"/>
      <c r="E18" s="102"/>
      <c r="F18" s="102"/>
    </row>
    <row r="19" spans="2:6" ht="42.75" customHeight="1">
      <c r="B19" s="108" t="s">
        <v>48</v>
      </c>
      <c r="C19" s="108"/>
      <c r="D19" s="108"/>
      <c r="E19" s="108"/>
      <c r="F19" s="109"/>
    </row>
    <row r="20" spans="2:6" ht="54.75" customHeight="1">
      <c r="B20" s="105" t="s">
        <v>147</v>
      </c>
      <c r="C20" s="105"/>
      <c r="D20" s="105"/>
      <c r="E20" s="105"/>
      <c r="F20" s="106"/>
    </row>
    <row r="21" spans="2:6" ht="74.150000000000006" customHeight="1">
      <c r="B21" s="105" t="s">
        <v>109</v>
      </c>
      <c r="C21" s="105"/>
      <c r="D21" s="105"/>
      <c r="E21" s="105"/>
      <c r="F21" s="106"/>
    </row>
    <row r="22" spans="2:6" ht="58" customHeight="1">
      <c r="B22" s="105" t="s">
        <v>51</v>
      </c>
      <c r="C22" s="105"/>
      <c r="D22" s="105"/>
      <c r="E22" s="105"/>
      <c r="F22" s="106"/>
    </row>
    <row r="23" spans="2:6">
      <c r="B23" s="94"/>
      <c r="C23" s="94"/>
      <c r="D23" s="94"/>
      <c r="E23" s="94"/>
      <c r="F23" s="94"/>
    </row>
    <row r="24" spans="2:6" ht="33">
      <c r="B24" s="59" t="s">
        <v>52</v>
      </c>
      <c r="C24" s="49" t="s">
        <v>53</v>
      </c>
      <c r="D24" s="49" t="s">
        <v>54</v>
      </c>
      <c r="E24" s="49" t="s">
        <v>1</v>
      </c>
      <c r="F24" s="49" t="s">
        <v>55</v>
      </c>
    </row>
    <row r="25" spans="2:6" ht="33">
      <c r="B25" s="2" t="s">
        <v>56</v>
      </c>
      <c r="C25" s="36"/>
      <c r="D25" s="35"/>
      <c r="E25" s="34">
        <f t="shared" ref="E25:E30" si="0">C25*D25</f>
        <v>0</v>
      </c>
      <c r="F25" s="47"/>
    </row>
    <row r="26" spans="2:6" ht="33">
      <c r="B26" s="2" t="s">
        <v>57</v>
      </c>
      <c r="C26" s="36"/>
      <c r="D26" s="35"/>
      <c r="E26" s="34">
        <f t="shared" si="0"/>
        <v>0</v>
      </c>
      <c r="F26" s="47"/>
    </row>
    <row r="27" spans="2:6" ht="33">
      <c r="B27" s="2" t="s">
        <v>58</v>
      </c>
      <c r="C27" s="36"/>
      <c r="D27" s="35"/>
      <c r="E27" s="34">
        <f t="shared" si="0"/>
        <v>0</v>
      </c>
      <c r="F27" s="47" t="s">
        <v>62</v>
      </c>
    </row>
    <row r="28" spans="2:6" ht="33">
      <c r="B28" s="2" t="s">
        <v>59</v>
      </c>
      <c r="C28" s="36"/>
      <c r="D28" s="35"/>
      <c r="E28" s="34">
        <f t="shared" si="0"/>
        <v>0</v>
      </c>
      <c r="F28" s="47" t="s">
        <v>63</v>
      </c>
    </row>
    <row r="29" spans="2:6" ht="33">
      <c r="B29" s="2" t="s">
        <v>60</v>
      </c>
      <c r="C29" s="36"/>
      <c r="D29" s="35"/>
      <c r="E29" s="34">
        <f t="shared" si="0"/>
        <v>0</v>
      </c>
      <c r="F29" s="47"/>
    </row>
    <row r="30" spans="2:6" ht="99">
      <c r="B30" s="8" t="s">
        <v>61</v>
      </c>
      <c r="C30" s="36"/>
      <c r="D30" s="35"/>
      <c r="E30" s="34">
        <f t="shared" si="0"/>
        <v>0</v>
      </c>
      <c r="F30" s="47"/>
    </row>
    <row r="31" spans="2:6">
      <c r="C31" s="112" t="s">
        <v>64</v>
      </c>
      <c r="D31" s="112"/>
      <c r="E31" s="32">
        <f>SUM(E25:E30)</f>
        <v>0</v>
      </c>
    </row>
    <row r="32" spans="2:6">
      <c r="B32" s="111"/>
      <c r="C32" s="111"/>
      <c r="D32" s="111"/>
      <c r="E32" s="111"/>
      <c r="F32" s="111"/>
    </row>
    <row r="33" spans="2:6">
      <c r="B33" s="78" t="s">
        <v>65</v>
      </c>
      <c r="C33" s="78"/>
      <c r="D33" s="78"/>
      <c r="E33" s="50" t="s">
        <v>1</v>
      </c>
      <c r="F33" s="50" t="s">
        <v>55</v>
      </c>
    </row>
    <row r="34" spans="2:6" ht="16" customHeight="1">
      <c r="B34" s="99" t="s">
        <v>66</v>
      </c>
      <c r="C34" s="99"/>
      <c r="D34" s="99"/>
      <c r="E34" s="38"/>
      <c r="F34" s="39"/>
    </row>
    <row r="35" spans="2:6" ht="16" customHeight="1">
      <c r="B35" s="99" t="s">
        <v>67</v>
      </c>
      <c r="C35" s="99"/>
      <c r="D35" s="99"/>
      <c r="E35" s="38"/>
      <c r="F35" s="39"/>
    </row>
    <row r="36" spans="2:6" ht="18.5">
      <c r="B36" s="99" t="s">
        <v>68</v>
      </c>
      <c r="C36" s="99"/>
      <c r="D36" s="99"/>
      <c r="E36" s="38"/>
      <c r="F36" s="39"/>
    </row>
    <row r="37" spans="2:6" ht="18.5">
      <c r="B37" s="99" t="s">
        <v>69</v>
      </c>
      <c r="C37" s="99"/>
      <c r="D37" s="99"/>
      <c r="E37" s="38"/>
      <c r="F37" s="39"/>
    </row>
    <row r="38" spans="2:6" ht="16" customHeight="1">
      <c r="B38" s="99" t="s">
        <v>70</v>
      </c>
      <c r="C38" s="99"/>
      <c r="D38" s="99"/>
      <c r="E38" s="38"/>
      <c r="F38" s="39"/>
    </row>
    <row r="39" spans="2:6" ht="18.5">
      <c r="B39" s="99" t="s">
        <v>71</v>
      </c>
      <c r="C39" s="99"/>
      <c r="D39" s="99"/>
      <c r="E39" s="38"/>
      <c r="F39" s="39"/>
    </row>
    <row r="40" spans="2:6" ht="16" customHeight="1">
      <c r="B40" s="99" t="s">
        <v>72</v>
      </c>
      <c r="C40" s="99"/>
      <c r="D40" s="99"/>
      <c r="E40" s="38"/>
      <c r="F40" s="39"/>
    </row>
    <row r="41" spans="2:6">
      <c r="C41" s="100" t="s">
        <v>73</v>
      </c>
      <c r="D41" s="100"/>
      <c r="E41" s="32">
        <f>SUM(E34:E40)</f>
        <v>0</v>
      </c>
    </row>
    <row r="42" spans="2:6">
      <c r="B42" s="94"/>
      <c r="C42" s="94"/>
      <c r="D42" s="94"/>
      <c r="E42" s="94"/>
      <c r="F42" s="94"/>
    </row>
    <row r="43" spans="2:6">
      <c r="C43" s="96" t="s">
        <v>74</v>
      </c>
      <c r="D43" s="96"/>
      <c r="E43" s="40">
        <f>(E31+E34+E35+E36+E37+E38+E39+E40)*0.1</f>
        <v>0</v>
      </c>
    </row>
    <row r="44" spans="2:6">
      <c r="C44" s="97" t="s">
        <v>75</v>
      </c>
      <c r="D44" s="97"/>
      <c r="E44" s="40">
        <f>SUM(E34:E39)*0.05</f>
        <v>0</v>
      </c>
    </row>
    <row r="45" spans="2:6" ht="23.15" customHeight="1">
      <c r="C45" s="98" t="s">
        <v>76</v>
      </c>
      <c r="D45" s="98"/>
      <c r="E45" s="48">
        <f>SUM(E31,E41,E43:E44)</f>
        <v>0</v>
      </c>
    </row>
  </sheetData>
  <mergeCells count="32">
    <mergeCell ref="B1:F1"/>
    <mergeCell ref="B2:F2"/>
    <mergeCell ref="B3:F3"/>
    <mergeCell ref="B4:F4"/>
    <mergeCell ref="B7:F7"/>
    <mergeCell ref="B5:F5"/>
    <mergeCell ref="B6:F6"/>
    <mergeCell ref="B35:D35"/>
    <mergeCell ref="C16:D16"/>
    <mergeCell ref="B33:D33"/>
    <mergeCell ref="B34:D34"/>
    <mergeCell ref="B32:F32"/>
    <mergeCell ref="B23:F23"/>
    <mergeCell ref="C31:D31"/>
    <mergeCell ref="B9:F9"/>
    <mergeCell ref="B18:F18"/>
    <mergeCell ref="B8:F8"/>
    <mergeCell ref="B20:F20"/>
    <mergeCell ref="B22:F22"/>
    <mergeCell ref="B21:F21"/>
    <mergeCell ref="B17:F17"/>
    <mergeCell ref="B19:F19"/>
    <mergeCell ref="C43:D43"/>
    <mergeCell ref="C44:D44"/>
    <mergeCell ref="C45:D45"/>
    <mergeCell ref="B36:D36"/>
    <mergeCell ref="B37:D37"/>
    <mergeCell ref="B38:D38"/>
    <mergeCell ref="B39:D39"/>
    <mergeCell ref="B40:D40"/>
    <mergeCell ref="C41:D41"/>
    <mergeCell ref="B42:F42"/>
  </mergeCells>
  <pageMargins left="0.7" right="0.7" top="0.75" bottom="0.75" header="0.3" footer="0.3"/>
  <pageSetup scale="80" fitToHeight="3"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9"/>
  <sheetViews>
    <sheetView zoomScale="91" zoomScaleNormal="91" workbookViewId="0">
      <selection activeCell="A18" sqref="A18:XFD19"/>
    </sheetView>
  </sheetViews>
  <sheetFormatPr defaultColWidth="0" defaultRowHeight="16.5" zeroHeight="1"/>
  <cols>
    <col min="1" max="1" width="1.59765625" customWidth="1"/>
    <col min="2" max="2" width="20.59765625" customWidth="1"/>
    <col min="3" max="3" width="13.86328125" customWidth="1"/>
    <col min="4" max="4" width="14.6640625" customWidth="1"/>
    <col min="5" max="5" width="11.86328125" customWidth="1"/>
    <col min="6" max="6" width="26.3984375" customWidth="1"/>
    <col min="7" max="16378" width="8.6640625" hidden="1"/>
    <col min="16379" max="16379" width="2.59765625" hidden="1"/>
    <col min="16380" max="16380" width="4.265625" hidden="1"/>
    <col min="16381" max="16381" width="3.86328125" hidden="1"/>
    <col min="16382" max="16382" width="8.265625" hidden="1"/>
    <col min="16383" max="16383" width="4.6640625" hidden="1"/>
    <col min="16384" max="16384" width="1.3984375" style="9" customWidth="1"/>
  </cols>
  <sheetData>
    <row r="1" spans="1:16384" ht="35.25" customHeight="1">
      <c r="A1" s="9"/>
      <c r="B1" s="84" t="s">
        <v>151</v>
      </c>
      <c r="C1" s="84"/>
      <c r="D1" s="84"/>
      <c r="E1" s="84"/>
      <c r="F1" s="84"/>
    </row>
    <row r="2" spans="1:16384" ht="90" customHeight="1">
      <c r="A2" s="9"/>
      <c r="B2" s="94"/>
      <c r="C2" s="94"/>
      <c r="D2" s="94"/>
      <c r="E2" s="94"/>
      <c r="F2" s="94"/>
    </row>
    <row r="3" spans="1:16384" ht="65.150000000000006" customHeight="1">
      <c r="A3" s="9"/>
      <c r="B3" s="119" t="s">
        <v>117</v>
      </c>
      <c r="C3" s="119"/>
      <c r="D3" s="119"/>
      <c r="E3" s="119"/>
      <c r="F3" s="119"/>
    </row>
    <row r="4" spans="1:16384" ht="17" thickBot="1">
      <c r="A4" s="9"/>
      <c r="B4" s="95"/>
      <c r="C4" s="95"/>
      <c r="D4" s="95"/>
      <c r="E4" s="95"/>
      <c r="F4" s="95"/>
    </row>
    <row r="5" spans="1:16384" ht="26.15" customHeight="1" thickTop="1">
      <c r="A5" s="9"/>
      <c r="B5" s="114" t="s">
        <v>10</v>
      </c>
      <c r="C5" s="114"/>
      <c r="D5" s="114"/>
      <c r="E5" s="114"/>
      <c r="F5" s="114"/>
    </row>
    <row r="6" spans="1:16384" ht="15" customHeight="1">
      <c r="A6" s="46"/>
      <c r="B6" s="115" t="s">
        <v>78</v>
      </c>
      <c r="C6" s="115"/>
      <c r="D6" s="115"/>
      <c r="E6" s="115"/>
      <c r="F6" s="116"/>
    </row>
    <row r="7" spans="1:16384" s="44" customFormat="1" ht="46" customHeight="1">
      <c r="A7" s="46"/>
      <c r="B7" s="117" t="s">
        <v>79</v>
      </c>
      <c r="C7" s="117"/>
      <c r="D7" s="117"/>
      <c r="E7" s="117"/>
      <c r="F7" s="118"/>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46"/>
    </row>
    <row r="8" spans="1:16384" s="44" customFormat="1" ht="100" customHeight="1">
      <c r="A8" s="46"/>
      <c r="B8" s="117" t="s">
        <v>157</v>
      </c>
      <c r="C8" s="117"/>
      <c r="D8" s="117"/>
      <c r="E8" s="117"/>
      <c r="F8" s="118"/>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6"/>
    </row>
    <row r="9" spans="1:16384">
      <c r="A9" s="9"/>
      <c r="B9" s="120"/>
      <c r="C9" s="120"/>
      <c r="D9" s="120"/>
      <c r="E9" s="120"/>
      <c r="F9" s="120"/>
    </row>
    <row r="10" spans="1:16384" ht="33">
      <c r="A10" s="9"/>
      <c r="B10" s="25" t="s">
        <v>12</v>
      </c>
      <c r="C10" s="25" t="s">
        <v>13</v>
      </c>
      <c r="D10" s="25" t="s">
        <v>14</v>
      </c>
      <c r="E10" s="25" t="s">
        <v>15</v>
      </c>
      <c r="F10" s="25" t="s">
        <v>0</v>
      </c>
    </row>
    <row r="11" spans="1:16384" ht="224">
      <c r="A11" s="9"/>
      <c r="B11" s="26" t="s">
        <v>118</v>
      </c>
      <c r="C11" s="27"/>
      <c r="D11" s="31" t="s">
        <v>33</v>
      </c>
      <c r="E11" s="29">
        <f>C11*200</f>
        <v>0</v>
      </c>
      <c r="F11" s="53" t="s">
        <v>119</v>
      </c>
    </row>
    <row r="12" spans="1:16384" ht="126">
      <c r="A12" s="9"/>
      <c r="B12" s="26" t="s">
        <v>120</v>
      </c>
      <c r="C12" s="27"/>
      <c r="D12" s="31" t="s">
        <v>17</v>
      </c>
      <c r="E12" s="29">
        <f>C12*100</f>
        <v>0</v>
      </c>
      <c r="F12" s="53" t="s">
        <v>121</v>
      </c>
    </row>
    <row r="13" spans="1:16384" ht="125.15" customHeight="1">
      <c r="A13" s="9"/>
      <c r="B13" s="26" t="s">
        <v>122</v>
      </c>
      <c r="C13" s="27"/>
      <c r="D13" s="31" t="s">
        <v>17</v>
      </c>
      <c r="E13" s="29">
        <f>C13*75</f>
        <v>0</v>
      </c>
      <c r="F13" s="53" t="s">
        <v>123</v>
      </c>
    </row>
    <row r="14" spans="1:16384" ht="126">
      <c r="A14" s="9"/>
      <c r="B14" s="26" t="s">
        <v>124</v>
      </c>
      <c r="C14" s="27"/>
      <c r="D14" s="31" t="s">
        <v>33</v>
      </c>
      <c r="E14" s="29">
        <f>C14*200</f>
        <v>0</v>
      </c>
      <c r="F14" s="53" t="s">
        <v>125</v>
      </c>
    </row>
    <row r="15" spans="1:16384" ht="112">
      <c r="A15" s="9"/>
      <c r="B15" s="26" t="s">
        <v>126</v>
      </c>
      <c r="C15" s="27"/>
      <c r="D15" s="31" t="s">
        <v>2</v>
      </c>
      <c r="E15" s="29">
        <f>C15*60000</f>
        <v>0</v>
      </c>
      <c r="F15" s="53" t="s">
        <v>127</v>
      </c>
    </row>
    <row r="16" spans="1:16384" ht="126">
      <c r="A16" s="9"/>
      <c r="B16" s="26" t="s">
        <v>128</v>
      </c>
      <c r="C16" s="27"/>
      <c r="D16" s="31" t="s">
        <v>129</v>
      </c>
      <c r="E16" s="29">
        <f>C16*50</f>
        <v>0</v>
      </c>
      <c r="F16" s="53" t="s">
        <v>130</v>
      </c>
    </row>
    <row r="17" spans="2:16383" s="9" customFormat="1" ht="126">
      <c r="B17" s="26" t="s">
        <v>131</v>
      </c>
      <c r="C17" s="27"/>
      <c r="D17" s="31" t="s">
        <v>33</v>
      </c>
      <c r="E17" s="29">
        <f>C17*20</f>
        <v>0</v>
      </c>
      <c r="F17" s="53" t="s">
        <v>132</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9" customFormat="1" ht="126">
      <c r="B18" s="26" t="s">
        <v>83</v>
      </c>
      <c r="C18" s="27"/>
      <c r="D18" s="31" t="s">
        <v>84</v>
      </c>
      <c r="E18" s="29">
        <f>C18*1000</f>
        <v>0</v>
      </c>
      <c r="F18" s="53" t="s">
        <v>133</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9" customFormat="1" ht="196">
      <c r="B19" s="26" t="s">
        <v>134</v>
      </c>
      <c r="C19" s="27"/>
      <c r="D19" s="31" t="s">
        <v>135</v>
      </c>
      <c r="E19" s="29">
        <f>C19*10000</f>
        <v>0</v>
      </c>
      <c r="F19" s="53" t="s">
        <v>136</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9" customFormat="1" ht="24" customHeight="1">
      <c r="B20"/>
      <c r="C20" s="42" t="s">
        <v>46</v>
      </c>
      <c r="D20" s="43"/>
      <c r="E20" s="3">
        <f>SUM(E11:E19)</f>
        <v>0</v>
      </c>
      <c r="F20" s="4"/>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9" customFormat="1" ht="18" customHeight="1" thickBot="1">
      <c r="B21" s="95"/>
      <c r="C21" s="95"/>
      <c r="D21" s="95"/>
      <c r="E21" s="95"/>
      <c r="F21" s="95"/>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9" customFormat="1" ht="19" thickTop="1">
      <c r="B22" s="102" t="s">
        <v>47</v>
      </c>
      <c r="C22" s="102"/>
      <c r="D22" s="102"/>
      <c r="E22" s="102"/>
      <c r="F22" s="10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9" customFormat="1">
      <c r="B23" s="108" t="s">
        <v>48</v>
      </c>
      <c r="C23" s="108"/>
      <c r="D23" s="108"/>
      <c r="E23" s="108"/>
      <c r="F23" s="109"/>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9" customFormat="1" ht="59.25" customHeight="1">
      <c r="B24" s="105" t="s">
        <v>49</v>
      </c>
      <c r="C24" s="105"/>
      <c r="D24" s="105"/>
      <c r="E24" s="105"/>
      <c r="F24" s="106"/>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9" customFormat="1" ht="74.25" customHeight="1">
      <c r="B25" s="105" t="s">
        <v>137</v>
      </c>
      <c r="C25" s="105"/>
      <c r="D25" s="105"/>
      <c r="E25" s="105"/>
      <c r="F25" s="106"/>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9" customFormat="1" ht="54" customHeight="1">
      <c r="B26" s="105" t="s">
        <v>51</v>
      </c>
      <c r="C26" s="105"/>
      <c r="D26" s="105"/>
      <c r="E26" s="105"/>
      <c r="F26" s="10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9" customFormat="1">
      <c r="B27" s="94"/>
      <c r="C27" s="94"/>
      <c r="D27" s="94"/>
      <c r="E27" s="94"/>
      <c r="F27" s="94"/>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9" customFormat="1" ht="33">
      <c r="B28" s="59" t="s">
        <v>52</v>
      </c>
      <c r="C28" s="49" t="s">
        <v>53</v>
      </c>
      <c r="D28" s="49" t="s">
        <v>54</v>
      </c>
      <c r="E28" s="49" t="s">
        <v>1</v>
      </c>
      <c r="F28" s="49" t="s">
        <v>55</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9" customFormat="1" ht="33">
      <c r="B29" s="2" t="s">
        <v>56</v>
      </c>
      <c r="C29" s="36"/>
      <c r="D29" s="35"/>
      <c r="E29" s="34">
        <f t="shared" ref="E29:E34" si="0">C29*D29</f>
        <v>0</v>
      </c>
      <c r="F29" s="47"/>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9" customFormat="1" ht="33">
      <c r="B30" s="2" t="s">
        <v>57</v>
      </c>
      <c r="C30" s="36"/>
      <c r="D30" s="35"/>
      <c r="E30" s="34">
        <f t="shared" si="0"/>
        <v>0</v>
      </c>
      <c r="F30" s="47"/>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9" customFormat="1" ht="33">
      <c r="B31" s="2" t="s">
        <v>58</v>
      </c>
      <c r="C31" s="36"/>
      <c r="D31" s="35"/>
      <c r="E31" s="34">
        <f t="shared" si="0"/>
        <v>0</v>
      </c>
      <c r="F31" s="47" t="s">
        <v>62</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 customFormat="1" ht="33">
      <c r="B32" s="2" t="s">
        <v>59</v>
      </c>
      <c r="C32" s="36"/>
      <c r="D32" s="35"/>
      <c r="E32" s="34">
        <f t="shared" si="0"/>
        <v>0</v>
      </c>
      <c r="F32" s="47" t="s">
        <v>63</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2:16383" s="9" customFormat="1" ht="33">
      <c r="B33" s="2" t="s">
        <v>60</v>
      </c>
      <c r="C33" s="36"/>
      <c r="D33" s="35"/>
      <c r="E33" s="34">
        <f t="shared" si="0"/>
        <v>0</v>
      </c>
      <c r="F33" s="47"/>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2:16383" s="9" customFormat="1" ht="99">
      <c r="B34" s="8" t="s">
        <v>61</v>
      </c>
      <c r="C34" s="36"/>
      <c r="D34" s="35"/>
      <c r="E34" s="34">
        <f t="shared" si="0"/>
        <v>0</v>
      </c>
      <c r="F34" s="4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2:16383" s="9" customFormat="1" ht="16.399999999999999" customHeight="1">
      <c r="B35"/>
      <c r="C35" s="112" t="s">
        <v>64</v>
      </c>
      <c r="D35" s="112"/>
      <c r="E35" s="32">
        <f>SUM(E29:E34)</f>
        <v>0</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2:16383" s="9" customFormat="1">
      <c r="B36" s="94"/>
      <c r="C36" s="94"/>
      <c r="D36" s="94"/>
      <c r="E36" s="94"/>
      <c r="F36" s="94"/>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2:16383" s="9" customFormat="1">
      <c r="B37" s="78" t="s">
        <v>65</v>
      </c>
      <c r="C37" s="78"/>
      <c r="D37" s="78"/>
      <c r="E37" s="50" t="s">
        <v>1</v>
      </c>
      <c r="F37" s="50" t="s">
        <v>55</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2:16383" s="9" customFormat="1" ht="16" customHeight="1">
      <c r="B38" s="99" t="s">
        <v>66</v>
      </c>
      <c r="C38" s="99"/>
      <c r="D38" s="99"/>
      <c r="E38" s="38"/>
      <c r="F38" s="39"/>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2:16383" s="9" customFormat="1" ht="16" customHeight="1">
      <c r="B39" s="99" t="s">
        <v>67</v>
      </c>
      <c r="C39" s="99"/>
      <c r="D39" s="99"/>
      <c r="E39" s="38"/>
      <c r="F39" s="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2:16383" s="9" customFormat="1" ht="18.5">
      <c r="B40" s="99" t="s">
        <v>68</v>
      </c>
      <c r="C40" s="99"/>
      <c r="D40" s="99"/>
      <c r="E40" s="38"/>
      <c r="F40" s="39"/>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2:16383" s="9" customFormat="1" ht="18.5">
      <c r="B41" s="99" t="s">
        <v>69</v>
      </c>
      <c r="C41" s="99"/>
      <c r="D41" s="99"/>
      <c r="E41" s="38"/>
      <c r="F41" s="39"/>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2:16383" s="9" customFormat="1" ht="16" customHeight="1">
      <c r="B42" s="99" t="s">
        <v>70</v>
      </c>
      <c r="C42" s="99"/>
      <c r="D42" s="99"/>
      <c r="E42" s="38"/>
      <c r="F42" s="39"/>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2:16383" s="9" customFormat="1" ht="18.5">
      <c r="B43" s="99" t="s">
        <v>71</v>
      </c>
      <c r="C43" s="99"/>
      <c r="D43" s="99"/>
      <c r="E43" s="38"/>
      <c r="F43" s="39"/>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2:16383" s="9" customFormat="1" ht="16" customHeight="1">
      <c r="B44" s="99" t="s">
        <v>72</v>
      </c>
      <c r="C44" s="99"/>
      <c r="D44" s="99"/>
      <c r="E44" s="38"/>
      <c r="F44" s="39"/>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2:16383" s="9" customFormat="1">
      <c r="B45"/>
      <c r="C45" s="100" t="s">
        <v>73</v>
      </c>
      <c r="D45" s="100"/>
      <c r="E45" s="32">
        <f>SUM(E38:E44)</f>
        <v>0</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2:16383" s="9" customFormat="1">
      <c r="B46" s="94"/>
      <c r="C46" s="94"/>
      <c r="D46" s="94"/>
      <c r="E46" s="94"/>
      <c r="F46" s="94"/>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2:16383" s="9" customFormat="1">
      <c r="B47"/>
      <c r="C47" s="96" t="s">
        <v>74</v>
      </c>
      <c r="D47" s="96"/>
      <c r="E47" s="40">
        <f>(E35+E38+E39+E40+E41+E42+E43+E44)*0.1</f>
        <v>0</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2:16383" s="9" customFormat="1">
      <c r="B48"/>
      <c r="C48" s="97" t="s">
        <v>75</v>
      </c>
      <c r="D48" s="97"/>
      <c r="E48" s="40">
        <f>SUM(E38:E43)*0.05</f>
        <v>0</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2:16383" s="9" customFormat="1" ht="26.15" customHeight="1">
      <c r="B49"/>
      <c r="C49" s="98" t="s">
        <v>76</v>
      </c>
      <c r="D49" s="98"/>
      <c r="E49" s="48">
        <f>SUM(E35,E45,E47:E48)</f>
        <v>0</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row>
  </sheetData>
  <mergeCells count="31">
    <mergeCell ref="B1:F1"/>
    <mergeCell ref="B27:F27"/>
    <mergeCell ref="B36:F36"/>
    <mergeCell ref="B4:F4"/>
    <mergeCell ref="B44:D44"/>
    <mergeCell ref="C35:D35"/>
    <mergeCell ref="B23:F23"/>
    <mergeCell ref="B24:F24"/>
    <mergeCell ref="B25:F25"/>
    <mergeCell ref="B26:F26"/>
    <mergeCell ref="B22:F22"/>
    <mergeCell ref="B21:F21"/>
    <mergeCell ref="B9:F9"/>
    <mergeCell ref="B2:F2"/>
    <mergeCell ref="B6:F6"/>
    <mergeCell ref="B7:F7"/>
    <mergeCell ref="B8:F8"/>
    <mergeCell ref="B5:F5"/>
    <mergeCell ref="B3:F3"/>
    <mergeCell ref="C45:D45"/>
    <mergeCell ref="C49:D49"/>
    <mergeCell ref="C48:D48"/>
    <mergeCell ref="C47:D47"/>
    <mergeCell ref="B37:D37"/>
    <mergeCell ref="B38:D38"/>
    <mergeCell ref="B39:D39"/>
    <mergeCell ref="B40:D40"/>
    <mergeCell ref="B41:D41"/>
    <mergeCell ref="B42:D42"/>
    <mergeCell ref="B43:D43"/>
    <mergeCell ref="B46:F46"/>
  </mergeCells>
  <pageMargins left="0.7" right="0.7" top="0.75" bottom="0.75" header="0.3" footer="0.3"/>
  <pageSetup scale="73" fitToHeight="3"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51"/>
  <sheetViews>
    <sheetView tabSelected="1" topLeftCell="A17" zoomScale="93" zoomScaleNormal="93" workbookViewId="0">
      <selection activeCell="F12" sqref="F12"/>
    </sheetView>
  </sheetViews>
  <sheetFormatPr defaultColWidth="0" defaultRowHeight="16.5" zeroHeight="1"/>
  <cols>
    <col min="1" max="1" width="1.59765625" customWidth="1"/>
    <col min="2" max="2" width="20.59765625" customWidth="1"/>
    <col min="3" max="3" width="13.86328125" customWidth="1"/>
    <col min="4" max="4" width="14.6640625" customWidth="1"/>
    <col min="5" max="5" width="11.86328125" customWidth="1"/>
    <col min="6" max="6" width="26.3984375" customWidth="1"/>
    <col min="7" max="16383" width="8.6640625" hidden="1"/>
    <col min="16384" max="16384" width="1.59765625" style="9" customWidth="1"/>
  </cols>
  <sheetData>
    <row r="1" spans="1:6" ht="35.25" customHeight="1">
      <c r="A1" s="55"/>
      <c r="B1" s="84" t="s">
        <v>150</v>
      </c>
      <c r="C1" s="84"/>
      <c r="D1" s="84"/>
      <c r="E1" s="84"/>
      <c r="F1" s="84"/>
    </row>
    <row r="2" spans="1:6" ht="89.15" customHeight="1">
      <c r="A2" s="9"/>
    </row>
    <row r="3" spans="1:6" ht="65.150000000000006" customHeight="1">
      <c r="A3" s="9"/>
      <c r="B3" s="121" t="s">
        <v>77</v>
      </c>
      <c r="C3" s="121"/>
      <c r="D3" s="121"/>
      <c r="E3" s="121"/>
      <c r="F3" s="121"/>
    </row>
    <row r="4" spans="1:6" ht="17" thickBot="1">
      <c r="A4" s="9"/>
      <c r="B4" s="95"/>
      <c r="C4" s="95"/>
      <c r="D4" s="95"/>
      <c r="E4" s="95"/>
      <c r="F4" s="95"/>
    </row>
    <row r="5" spans="1:6" ht="25" customHeight="1" thickTop="1">
      <c r="A5" s="9"/>
      <c r="B5" s="114" t="s">
        <v>10</v>
      </c>
      <c r="C5" s="114"/>
      <c r="D5" s="114"/>
      <c r="E5" s="114"/>
      <c r="F5" s="114"/>
    </row>
    <row r="6" spans="1:6" ht="15" customHeight="1">
      <c r="A6" s="9"/>
      <c r="B6" s="122" t="s">
        <v>78</v>
      </c>
      <c r="C6" s="122"/>
      <c r="D6" s="122"/>
      <c r="E6" s="122"/>
      <c r="F6" s="122"/>
    </row>
    <row r="7" spans="1:6" ht="45" customHeight="1">
      <c r="A7" s="9"/>
      <c r="B7" s="104" t="s">
        <v>79</v>
      </c>
      <c r="C7" s="104"/>
      <c r="D7" s="104"/>
      <c r="E7" s="104"/>
      <c r="F7" s="104"/>
    </row>
    <row r="8" spans="1:6" ht="93.75" customHeight="1">
      <c r="A8" s="9"/>
      <c r="B8" s="104" t="s">
        <v>158</v>
      </c>
      <c r="C8" s="104"/>
      <c r="D8" s="104"/>
      <c r="E8" s="104"/>
      <c r="F8" s="104"/>
    </row>
    <row r="9" spans="1:6">
      <c r="A9" s="9"/>
      <c r="B9" s="111"/>
      <c r="C9" s="111"/>
      <c r="D9" s="111"/>
      <c r="E9" s="111"/>
      <c r="F9" s="111"/>
    </row>
    <row r="10" spans="1:6" ht="33">
      <c r="A10" s="9"/>
      <c r="B10" s="25" t="s">
        <v>12</v>
      </c>
      <c r="C10" s="25" t="s">
        <v>13</v>
      </c>
      <c r="D10" s="25" t="s">
        <v>14</v>
      </c>
      <c r="E10" s="25" t="s">
        <v>15</v>
      </c>
      <c r="F10" s="25" t="s">
        <v>0</v>
      </c>
    </row>
    <row r="11" spans="1:6" ht="120" customHeight="1">
      <c r="A11" s="9"/>
      <c r="B11" s="26" t="s">
        <v>80</v>
      </c>
      <c r="C11" s="27"/>
      <c r="D11" s="28" t="s">
        <v>81</v>
      </c>
      <c r="E11" s="6">
        <f>C11*20000</f>
        <v>0</v>
      </c>
      <c r="F11" s="53" t="s">
        <v>82</v>
      </c>
    </row>
    <row r="12" spans="1:6" ht="159.5" customHeight="1">
      <c r="A12" s="9"/>
      <c r="B12" s="26" t="s">
        <v>83</v>
      </c>
      <c r="C12" s="27"/>
      <c r="D12" s="28" t="s">
        <v>84</v>
      </c>
      <c r="E12" s="1">
        <f>C12*1000</f>
        <v>0</v>
      </c>
      <c r="F12" s="53" t="s">
        <v>85</v>
      </c>
    </row>
    <row r="13" spans="1:6" ht="109" customHeight="1">
      <c r="A13" s="9"/>
      <c r="B13" s="26" t="s">
        <v>86</v>
      </c>
      <c r="C13" s="27"/>
      <c r="D13" s="28" t="s">
        <v>87</v>
      </c>
      <c r="E13" s="1">
        <f>C13*7000</f>
        <v>0</v>
      </c>
      <c r="F13" s="53" t="s">
        <v>88</v>
      </c>
    </row>
    <row r="14" spans="1:6" ht="117" customHeight="1">
      <c r="A14" s="9"/>
      <c r="B14" s="26" t="s">
        <v>89</v>
      </c>
      <c r="C14" s="27"/>
      <c r="D14" s="28" t="s">
        <v>90</v>
      </c>
      <c r="E14" s="1">
        <f>C14*10000</f>
        <v>0</v>
      </c>
      <c r="F14" s="53" t="s">
        <v>91</v>
      </c>
    </row>
    <row r="15" spans="1:6" ht="144" customHeight="1">
      <c r="A15" s="9"/>
      <c r="B15" s="64" t="s">
        <v>153</v>
      </c>
      <c r="C15" s="27"/>
      <c r="D15" s="28" t="s">
        <v>92</v>
      </c>
      <c r="E15" s="41">
        <f>C15*75000</f>
        <v>0</v>
      </c>
      <c r="F15" s="53" t="s">
        <v>154</v>
      </c>
    </row>
    <row r="16" spans="1:6" ht="260.5" customHeight="1">
      <c r="A16" s="9"/>
      <c r="B16" s="26" t="s">
        <v>93</v>
      </c>
      <c r="C16" s="27"/>
      <c r="D16" s="28" t="s">
        <v>94</v>
      </c>
      <c r="E16" s="41">
        <f>C16*75000</f>
        <v>0</v>
      </c>
      <c r="F16" s="53" t="s">
        <v>148</v>
      </c>
    </row>
    <row r="17" spans="1:6" ht="123" customHeight="1">
      <c r="A17" s="9"/>
      <c r="B17" s="26" t="s">
        <v>95</v>
      </c>
      <c r="C17" s="27"/>
      <c r="D17" s="28" t="s">
        <v>96</v>
      </c>
      <c r="E17" s="1">
        <f>C17*50</f>
        <v>0</v>
      </c>
      <c r="F17" s="53" t="s">
        <v>97</v>
      </c>
    </row>
    <row r="18" spans="1:6" ht="148" customHeight="1">
      <c r="A18" s="9"/>
      <c r="B18" s="26" t="s">
        <v>98</v>
      </c>
      <c r="C18" s="27"/>
      <c r="D18" s="28" t="s">
        <v>99</v>
      </c>
      <c r="E18" s="1">
        <f>C18*25000</f>
        <v>0</v>
      </c>
      <c r="F18" s="53" t="s">
        <v>100</v>
      </c>
    </row>
    <row r="19" spans="1:6" ht="153" customHeight="1">
      <c r="A19" s="9"/>
      <c r="B19" s="26" t="s">
        <v>101</v>
      </c>
      <c r="C19" s="27"/>
      <c r="D19" s="28" t="s">
        <v>102</v>
      </c>
      <c r="E19" s="1">
        <f>C19*300</f>
        <v>0</v>
      </c>
      <c r="F19" s="53" t="s">
        <v>103</v>
      </c>
    </row>
    <row r="20" spans="1:6" ht="144" customHeight="1">
      <c r="A20" s="9"/>
      <c r="B20" s="26" t="s">
        <v>104</v>
      </c>
      <c r="C20" s="27"/>
      <c r="D20" s="31" t="s">
        <v>105</v>
      </c>
      <c r="E20" s="1">
        <f>C20*150</f>
        <v>0</v>
      </c>
      <c r="F20" s="53" t="s">
        <v>106</v>
      </c>
    </row>
    <row r="21" spans="1:6" ht="28" customHeight="1">
      <c r="A21" s="9"/>
      <c r="C21" s="42" t="s">
        <v>46</v>
      </c>
      <c r="D21" s="43"/>
      <c r="E21" s="32">
        <f>SUM(E11:E20)</f>
        <v>0</v>
      </c>
      <c r="F21" s="33"/>
    </row>
    <row r="22" spans="1:6" ht="17" thickBot="1">
      <c r="A22" s="9"/>
      <c r="B22" s="95"/>
      <c r="C22" s="95"/>
      <c r="D22" s="95"/>
      <c r="E22" s="95"/>
      <c r="F22" s="95"/>
    </row>
    <row r="23" spans="1:6" ht="19" thickTop="1">
      <c r="A23" s="9"/>
      <c r="B23" s="102" t="s">
        <v>47</v>
      </c>
      <c r="C23" s="102"/>
      <c r="D23" s="102"/>
      <c r="E23" s="102"/>
      <c r="F23" s="102"/>
    </row>
    <row r="24" spans="1:6" ht="42" customHeight="1">
      <c r="A24" s="9"/>
      <c r="B24" s="108" t="s">
        <v>48</v>
      </c>
      <c r="C24" s="108"/>
      <c r="D24" s="108"/>
      <c r="E24" s="108"/>
      <c r="F24" s="109"/>
    </row>
    <row r="25" spans="1:6" ht="60.75" customHeight="1">
      <c r="A25" s="9"/>
      <c r="B25" s="106" t="s">
        <v>49</v>
      </c>
      <c r="C25" s="106"/>
      <c r="D25" s="106"/>
      <c r="E25" s="106"/>
      <c r="F25" s="106"/>
    </row>
    <row r="26" spans="1:6" ht="72" customHeight="1">
      <c r="A26" s="9"/>
      <c r="B26" s="106" t="s">
        <v>50</v>
      </c>
      <c r="C26" s="106"/>
      <c r="D26" s="106"/>
      <c r="E26" s="106"/>
      <c r="F26" s="106"/>
    </row>
    <row r="27" spans="1:6" ht="60" customHeight="1">
      <c r="A27" s="9"/>
      <c r="B27" s="106" t="s">
        <v>51</v>
      </c>
      <c r="C27" s="106"/>
      <c r="D27" s="106"/>
      <c r="E27" s="106"/>
      <c r="F27" s="106"/>
    </row>
    <row r="28" spans="1:6">
      <c r="A28" s="9"/>
      <c r="B28" s="94"/>
      <c r="C28" s="94"/>
      <c r="D28" s="94"/>
      <c r="E28" s="94"/>
      <c r="F28" s="94"/>
    </row>
    <row r="29" spans="1:6" ht="33">
      <c r="A29" s="9"/>
      <c r="B29" s="59" t="s">
        <v>52</v>
      </c>
      <c r="C29" s="49" t="s">
        <v>53</v>
      </c>
      <c r="D29" s="49" t="s">
        <v>54</v>
      </c>
      <c r="E29" s="49" t="s">
        <v>1</v>
      </c>
      <c r="F29" s="49" t="s">
        <v>55</v>
      </c>
    </row>
    <row r="30" spans="1:6" ht="33">
      <c r="A30" s="9"/>
      <c r="B30" s="2" t="s">
        <v>56</v>
      </c>
      <c r="C30" s="36"/>
      <c r="D30" s="35"/>
      <c r="E30" s="34">
        <f t="shared" ref="E30:E35" si="0">C30*D30</f>
        <v>0</v>
      </c>
      <c r="F30" s="47"/>
    </row>
    <row r="31" spans="1:6" ht="33">
      <c r="A31" s="9"/>
      <c r="B31" s="2" t="s">
        <v>57</v>
      </c>
      <c r="C31" s="36"/>
      <c r="D31" s="35"/>
      <c r="E31" s="34">
        <f t="shared" si="0"/>
        <v>0</v>
      </c>
      <c r="F31" s="47"/>
    </row>
    <row r="32" spans="1:6" ht="33">
      <c r="A32" s="9"/>
      <c r="B32" s="2" t="s">
        <v>58</v>
      </c>
      <c r="C32" s="36"/>
      <c r="D32" s="35"/>
      <c r="E32" s="34">
        <f t="shared" si="0"/>
        <v>0</v>
      </c>
      <c r="F32" s="47" t="s">
        <v>62</v>
      </c>
    </row>
    <row r="33" spans="1:6" ht="33">
      <c r="A33" s="9"/>
      <c r="B33" s="2" t="s">
        <v>59</v>
      </c>
      <c r="C33" s="36"/>
      <c r="D33" s="35"/>
      <c r="E33" s="34">
        <f t="shared" si="0"/>
        <v>0</v>
      </c>
      <c r="F33" s="47" t="s">
        <v>63</v>
      </c>
    </row>
    <row r="34" spans="1:6" ht="33">
      <c r="A34" s="9"/>
      <c r="B34" s="2" t="s">
        <v>60</v>
      </c>
      <c r="C34" s="36"/>
      <c r="D34" s="35"/>
      <c r="E34" s="34">
        <f t="shared" si="0"/>
        <v>0</v>
      </c>
      <c r="F34" s="47"/>
    </row>
    <row r="35" spans="1:6" ht="99">
      <c r="A35" s="9"/>
      <c r="B35" s="8" t="s">
        <v>61</v>
      </c>
      <c r="C35" s="36"/>
      <c r="D35" s="35"/>
      <c r="E35" s="34">
        <f t="shared" si="0"/>
        <v>0</v>
      </c>
      <c r="F35" s="47"/>
    </row>
    <row r="36" spans="1:6">
      <c r="A36" s="9"/>
      <c r="C36" s="112" t="s">
        <v>64</v>
      </c>
      <c r="D36" s="112"/>
      <c r="E36" s="32">
        <f>SUM(E30:E35)</f>
        <v>0</v>
      </c>
    </row>
    <row r="37" spans="1:6">
      <c r="A37" s="9"/>
      <c r="B37" s="94"/>
      <c r="C37" s="94"/>
      <c r="D37" s="94"/>
      <c r="E37" s="94"/>
      <c r="F37" s="94"/>
    </row>
    <row r="38" spans="1:6">
      <c r="A38" s="9"/>
      <c r="B38" s="78" t="s">
        <v>65</v>
      </c>
      <c r="C38" s="78"/>
      <c r="D38" s="78"/>
      <c r="E38" s="50" t="s">
        <v>1</v>
      </c>
      <c r="F38" s="50" t="s">
        <v>55</v>
      </c>
    </row>
    <row r="39" spans="1:6" ht="16" customHeight="1">
      <c r="A39" s="9"/>
      <c r="B39" s="99" t="s">
        <v>66</v>
      </c>
      <c r="C39" s="99"/>
      <c r="D39" s="99"/>
      <c r="E39" s="38"/>
      <c r="F39" s="39"/>
    </row>
    <row r="40" spans="1:6" ht="16" customHeight="1">
      <c r="A40" s="9"/>
      <c r="B40" s="99" t="s">
        <v>67</v>
      </c>
      <c r="C40" s="99"/>
      <c r="D40" s="99"/>
      <c r="E40" s="38"/>
      <c r="F40" s="39"/>
    </row>
    <row r="41" spans="1:6" ht="18.5">
      <c r="A41" s="9"/>
      <c r="B41" s="99" t="s">
        <v>68</v>
      </c>
      <c r="C41" s="99"/>
      <c r="D41" s="99"/>
      <c r="E41" s="38"/>
      <c r="F41" s="39"/>
    </row>
    <row r="42" spans="1:6" ht="18.5">
      <c r="A42" s="9"/>
      <c r="B42" s="99" t="s">
        <v>69</v>
      </c>
      <c r="C42" s="99"/>
      <c r="D42" s="99"/>
      <c r="E42" s="38"/>
      <c r="F42" s="39"/>
    </row>
    <row r="43" spans="1:6" ht="16" customHeight="1">
      <c r="A43" s="9"/>
      <c r="B43" s="99" t="s">
        <v>70</v>
      </c>
      <c r="C43" s="99"/>
      <c r="D43" s="99"/>
      <c r="E43" s="38"/>
      <c r="F43" s="39"/>
    </row>
    <row r="44" spans="1:6" ht="18.5">
      <c r="A44" s="9"/>
      <c r="B44" s="99" t="s">
        <v>71</v>
      </c>
      <c r="C44" s="99"/>
      <c r="D44" s="99"/>
      <c r="E44" s="38"/>
      <c r="F44" s="39"/>
    </row>
    <row r="45" spans="1:6" ht="16" customHeight="1">
      <c r="A45" s="9"/>
      <c r="B45" s="99" t="s">
        <v>72</v>
      </c>
      <c r="C45" s="99"/>
      <c r="D45" s="99"/>
      <c r="E45" s="38"/>
      <c r="F45" s="39"/>
    </row>
    <row r="46" spans="1:6">
      <c r="A46" s="9"/>
      <c r="C46" s="100" t="s">
        <v>73</v>
      </c>
      <c r="D46" s="100"/>
      <c r="E46" s="32">
        <f>SUM(E39:E45)</f>
        <v>0</v>
      </c>
    </row>
    <row r="47" spans="1:6">
      <c r="A47" s="9"/>
      <c r="B47" s="94"/>
      <c r="C47" s="94"/>
      <c r="D47" s="94"/>
      <c r="E47" s="94"/>
      <c r="F47" s="94"/>
    </row>
    <row r="48" spans="1:6">
      <c r="A48" s="9"/>
      <c r="C48" s="96" t="s">
        <v>74</v>
      </c>
      <c r="D48" s="96"/>
      <c r="E48" s="40">
        <f>(E36+E39+E40+E41+E42+E43+E44+E45)*0.1</f>
        <v>0</v>
      </c>
    </row>
    <row r="49" spans="1:5" ht="16" customHeight="1">
      <c r="A49" s="9"/>
      <c r="C49" s="97" t="s">
        <v>75</v>
      </c>
      <c r="D49" s="97"/>
      <c r="E49" s="40">
        <f>SUM(E39:E44)*0.05</f>
        <v>0</v>
      </c>
    </row>
    <row r="50" spans="1:5" ht="26.15" customHeight="1">
      <c r="A50" s="9"/>
      <c r="C50" s="98" t="s">
        <v>76</v>
      </c>
      <c r="D50" s="98"/>
      <c r="E50" s="48">
        <f>SUM(E36,E46,E48:E49)</f>
        <v>0</v>
      </c>
    </row>
    <row r="51" spans="1:5" ht="18" hidden="1" customHeight="1"/>
  </sheetData>
  <mergeCells count="30">
    <mergeCell ref="B1:F1"/>
    <mergeCell ref="C49:D49"/>
    <mergeCell ref="C50:D50"/>
    <mergeCell ref="C46:D46"/>
    <mergeCell ref="C36:D36"/>
    <mergeCell ref="B39:D39"/>
    <mergeCell ref="B40:D40"/>
    <mergeCell ref="B41:D41"/>
    <mergeCell ref="B42:D42"/>
    <mergeCell ref="B43:D43"/>
    <mergeCell ref="B44:D44"/>
    <mergeCell ref="B47:F47"/>
    <mergeCell ref="C48:D48"/>
    <mergeCell ref="B45:D45"/>
    <mergeCell ref="B38:D38"/>
    <mergeCell ref="B37:F37"/>
    <mergeCell ref="B28:F28"/>
    <mergeCell ref="B24:F24"/>
    <mergeCell ref="B25:F25"/>
    <mergeCell ref="B26:F26"/>
    <mergeCell ref="B7:F7"/>
    <mergeCell ref="B8:F8"/>
    <mergeCell ref="B3:F3"/>
    <mergeCell ref="B4:F4"/>
    <mergeCell ref="B27:F27"/>
    <mergeCell ref="B23:F23"/>
    <mergeCell ref="B9:F9"/>
    <mergeCell ref="B5:F5"/>
    <mergeCell ref="B6:F6"/>
    <mergeCell ref="B22:F22"/>
  </mergeCells>
  <pageMargins left="0.7" right="0.7" top="0.75" bottom="0.75" header="0.3" footer="0.3"/>
  <pageSetup scale="68" fitToHeight="3"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1048576"/>
  <sheetViews>
    <sheetView zoomScale="95" zoomScaleNormal="95" workbookViewId="0">
      <selection activeCell="B26" sqref="B26:F26"/>
    </sheetView>
  </sheetViews>
  <sheetFormatPr defaultColWidth="0" defaultRowHeight="16.5" zeroHeight="1"/>
  <cols>
    <col min="1" max="1" width="1.59765625" customWidth="1"/>
    <col min="2" max="2" width="20.59765625" customWidth="1"/>
    <col min="3" max="3" width="13.86328125" customWidth="1"/>
    <col min="4" max="4" width="14.6640625" customWidth="1"/>
    <col min="5" max="5" width="11.86328125" customWidth="1"/>
    <col min="6" max="6" width="26.3984375" customWidth="1"/>
    <col min="7" max="16382" width="10.6640625" hidden="1"/>
    <col min="16383" max="16383" width="0.265625" hidden="1" customWidth="1"/>
    <col min="16384" max="16384" width="1.6640625" style="9" customWidth="1"/>
  </cols>
  <sheetData>
    <row r="1" spans="1:6" ht="35.25" customHeight="1">
      <c r="A1" s="9"/>
      <c r="B1" s="84" t="s">
        <v>150</v>
      </c>
      <c r="C1" s="84"/>
      <c r="D1" s="84"/>
      <c r="E1" s="84"/>
      <c r="F1" s="84"/>
    </row>
    <row r="2" spans="1:6" ht="89.15" customHeight="1">
      <c r="A2" s="9"/>
      <c r="B2" s="107"/>
      <c r="C2" s="107"/>
      <c r="D2" s="107"/>
      <c r="E2" s="107"/>
      <c r="F2" s="107"/>
    </row>
    <row r="3" spans="1:6" ht="65.150000000000006" customHeight="1">
      <c r="A3" s="9"/>
      <c r="B3" s="119" t="s">
        <v>9</v>
      </c>
      <c r="C3" s="119"/>
      <c r="D3" s="119"/>
      <c r="E3" s="119"/>
      <c r="F3" s="119"/>
    </row>
    <row r="4" spans="1:6" ht="17" thickBot="1">
      <c r="A4" s="9"/>
      <c r="B4" s="95"/>
      <c r="C4" s="95"/>
      <c r="D4" s="95"/>
      <c r="E4" s="95"/>
      <c r="F4" s="95"/>
    </row>
    <row r="5" spans="1:6" ht="25" customHeight="1" thickTop="1">
      <c r="A5" s="9"/>
      <c r="B5" s="114" t="s">
        <v>10</v>
      </c>
      <c r="C5" s="114"/>
      <c r="D5" s="114"/>
      <c r="E5" s="114"/>
      <c r="F5" s="114"/>
    </row>
    <row r="6" spans="1:6">
      <c r="A6" s="9"/>
      <c r="B6" s="116" t="s">
        <v>11</v>
      </c>
      <c r="C6" s="116"/>
      <c r="D6" s="116"/>
      <c r="E6" s="116"/>
      <c r="F6" s="116"/>
    </row>
    <row r="7" spans="1:6" ht="45" customHeight="1">
      <c r="A7" s="9"/>
      <c r="B7" s="104" t="s">
        <v>79</v>
      </c>
      <c r="C7" s="104"/>
      <c r="D7" s="104"/>
      <c r="E7" s="104"/>
      <c r="F7" s="104"/>
    </row>
    <row r="8" spans="1:6" ht="98.15" customHeight="1">
      <c r="A8" s="9"/>
      <c r="B8" s="104" t="s">
        <v>159</v>
      </c>
      <c r="C8" s="104"/>
      <c r="D8" s="104"/>
      <c r="E8" s="104"/>
      <c r="F8" s="104"/>
    </row>
    <row r="9" spans="1:6">
      <c r="A9" s="9"/>
      <c r="B9" s="111"/>
      <c r="C9" s="111"/>
      <c r="D9" s="111"/>
      <c r="E9" s="111"/>
      <c r="F9" s="111"/>
    </row>
    <row r="10" spans="1:6" ht="33">
      <c r="A10" s="9"/>
      <c r="B10" s="25" t="s">
        <v>12</v>
      </c>
      <c r="C10" s="25" t="s">
        <v>13</v>
      </c>
      <c r="D10" s="25" t="s">
        <v>14</v>
      </c>
      <c r="E10" s="25" t="s">
        <v>15</v>
      </c>
      <c r="F10" s="25" t="s">
        <v>0</v>
      </c>
    </row>
    <row r="11" spans="1:6" ht="196">
      <c r="A11" s="9"/>
      <c r="B11" s="26" t="s">
        <v>16</v>
      </c>
      <c r="C11" s="27">
        <v>0</v>
      </c>
      <c r="D11" s="1" t="s">
        <v>17</v>
      </c>
      <c r="E11" s="1">
        <f>C11*800</f>
        <v>0</v>
      </c>
      <c r="F11" s="53" t="s">
        <v>18</v>
      </c>
    </row>
    <row r="12" spans="1:6" ht="126">
      <c r="A12" s="9"/>
      <c r="B12" s="26" t="s">
        <v>19</v>
      </c>
      <c r="C12" s="27">
        <v>0</v>
      </c>
      <c r="D12" s="1" t="s">
        <v>17</v>
      </c>
      <c r="E12" s="1">
        <f>C12*300</f>
        <v>0</v>
      </c>
      <c r="F12" s="53" t="s">
        <v>20</v>
      </c>
    </row>
    <row r="13" spans="1:6" ht="250" customHeight="1">
      <c r="A13" s="9"/>
      <c r="B13" s="26" t="s">
        <v>21</v>
      </c>
      <c r="C13" s="27">
        <v>0</v>
      </c>
      <c r="D13" s="1" t="s">
        <v>22</v>
      </c>
      <c r="E13" s="1">
        <f>C13*75000</f>
        <v>0</v>
      </c>
      <c r="F13" s="53" t="s">
        <v>23</v>
      </c>
    </row>
    <row r="14" spans="1:6" ht="129" customHeight="1">
      <c r="A14" s="9"/>
      <c r="B14" s="26" t="s">
        <v>24</v>
      </c>
      <c r="C14" s="27">
        <v>0</v>
      </c>
      <c r="D14" s="1" t="s">
        <v>22</v>
      </c>
      <c r="E14" s="1">
        <f>C14*15000</f>
        <v>0</v>
      </c>
      <c r="F14" s="53" t="s">
        <v>25</v>
      </c>
    </row>
    <row r="15" spans="1:6" ht="118" customHeight="1">
      <c r="A15" s="9"/>
      <c r="B15" s="26" t="s">
        <v>26</v>
      </c>
      <c r="C15" s="27">
        <v>0</v>
      </c>
      <c r="D15" s="7" t="s">
        <v>27</v>
      </c>
      <c r="E15" s="1">
        <f>C15*1200</f>
        <v>0</v>
      </c>
      <c r="F15" s="53" t="s">
        <v>28</v>
      </c>
    </row>
    <row r="16" spans="1:6" ht="168">
      <c r="A16" s="9"/>
      <c r="B16" s="26" t="s">
        <v>29</v>
      </c>
      <c r="C16" s="27">
        <v>0</v>
      </c>
      <c r="D16" s="7" t="s">
        <v>30</v>
      </c>
      <c r="E16" s="1">
        <f>C16*120</f>
        <v>0</v>
      </c>
      <c r="F16" s="53" t="s">
        <v>31</v>
      </c>
    </row>
    <row r="17" spans="1:6" ht="140">
      <c r="A17" s="9"/>
      <c r="B17" s="26" t="s">
        <v>32</v>
      </c>
      <c r="C17" s="27">
        <v>0</v>
      </c>
      <c r="D17" s="1" t="s">
        <v>33</v>
      </c>
      <c r="E17" s="1">
        <f>C17*60</f>
        <v>0</v>
      </c>
      <c r="F17" s="30" t="s">
        <v>34</v>
      </c>
    </row>
    <row r="18" spans="1:6" ht="158.15" customHeight="1">
      <c r="A18" s="9"/>
      <c r="B18" s="26" t="s">
        <v>35</v>
      </c>
      <c r="C18" s="27">
        <v>0</v>
      </c>
      <c r="D18" s="7" t="s">
        <v>30</v>
      </c>
      <c r="E18" s="1">
        <f>C18*400</f>
        <v>0</v>
      </c>
      <c r="F18" s="30" t="s">
        <v>36</v>
      </c>
    </row>
    <row r="19" spans="1:6" ht="117" customHeight="1">
      <c r="A19" s="9"/>
      <c r="B19" s="26" t="s">
        <v>37</v>
      </c>
      <c r="C19" s="27">
        <v>0</v>
      </c>
      <c r="D19" s="1" t="s">
        <v>38</v>
      </c>
      <c r="E19" s="1">
        <f>C19*50000</f>
        <v>0</v>
      </c>
      <c r="F19" s="30" t="s">
        <v>39</v>
      </c>
    </row>
    <row r="20" spans="1:6" ht="104.15" customHeight="1">
      <c r="A20" s="9"/>
      <c r="B20" s="26" t="s">
        <v>40</v>
      </c>
      <c r="C20" s="27">
        <v>0</v>
      </c>
      <c r="D20" s="7" t="s">
        <v>41</v>
      </c>
      <c r="E20" s="1">
        <f>C20*1200</f>
        <v>0</v>
      </c>
      <c r="F20" s="30" t="s">
        <v>42</v>
      </c>
    </row>
    <row r="21" spans="1:6" ht="118" customHeight="1">
      <c r="A21" s="9"/>
      <c r="B21" s="26" t="s">
        <v>43</v>
      </c>
      <c r="C21" s="27">
        <v>0</v>
      </c>
      <c r="D21" s="7" t="s">
        <v>44</v>
      </c>
      <c r="E21" s="1">
        <f>C21*4000</f>
        <v>0</v>
      </c>
      <c r="F21" s="30" t="s">
        <v>45</v>
      </c>
    </row>
    <row r="22" spans="1:6" ht="24" customHeight="1">
      <c r="A22" s="9"/>
      <c r="C22" s="110" t="s">
        <v>46</v>
      </c>
      <c r="D22" s="110"/>
      <c r="E22" s="32">
        <f>SUM(E11:E21)</f>
        <v>0</v>
      </c>
      <c r="F22" s="33"/>
    </row>
    <row r="23" spans="1:6" ht="18" customHeight="1" thickBot="1">
      <c r="A23" s="9"/>
      <c r="B23" s="95"/>
      <c r="C23" s="95"/>
      <c r="D23" s="95"/>
      <c r="E23" s="95"/>
      <c r="F23" s="95"/>
    </row>
    <row r="24" spans="1:6" ht="19" thickTop="1">
      <c r="A24" s="9"/>
      <c r="B24" s="102" t="s">
        <v>47</v>
      </c>
      <c r="C24" s="102"/>
      <c r="D24" s="102"/>
      <c r="E24" s="102"/>
      <c r="F24" s="102"/>
    </row>
    <row r="25" spans="1:6" ht="44.25" customHeight="1">
      <c r="A25" s="9"/>
      <c r="B25" s="108" t="s">
        <v>48</v>
      </c>
      <c r="C25" s="108"/>
      <c r="D25" s="108"/>
      <c r="E25" s="108"/>
      <c r="F25" s="109"/>
    </row>
    <row r="26" spans="1:6" ht="59.25" customHeight="1">
      <c r="A26" s="9"/>
      <c r="B26" s="105" t="s">
        <v>49</v>
      </c>
      <c r="C26" s="105"/>
      <c r="D26" s="105"/>
      <c r="E26" s="105"/>
      <c r="F26" s="106"/>
    </row>
    <row r="27" spans="1:6" ht="74.25" customHeight="1">
      <c r="A27" s="9"/>
      <c r="B27" s="105" t="s">
        <v>50</v>
      </c>
      <c r="C27" s="105"/>
      <c r="D27" s="105"/>
      <c r="E27" s="105"/>
      <c r="F27" s="106"/>
    </row>
    <row r="28" spans="1:6" ht="54" customHeight="1">
      <c r="A28" s="9"/>
      <c r="B28" s="105" t="s">
        <v>51</v>
      </c>
      <c r="C28" s="105"/>
      <c r="D28" s="105"/>
      <c r="E28" s="105"/>
      <c r="F28" s="106"/>
    </row>
    <row r="29" spans="1:6">
      <c r="A29" s="9"/>
      <c r="B29" s="94"/>
      <c r="C29" s="94"/>
      <c r="D29" s="94"/>
      <c r="E29" s="94"/>
      <c r="F29" s="94"/>
    </row>
    <row r="30" spans="1:6" ht="38.15" customHeight="1">
      <c r="A30" s="9"/>
      <c r="B30" s="59" t="s">
        <v>52</v>
      </c>
      <c r="C30" s="49" t="s">
        <v>53</v>
      </c>
      <c r="D30" s="49" t="s">
        <v>54</v>
      </c>
      <c r="E30" s="49" t="s">
        <v>1</v>
      </c>
      <c r="F30" s="49" t="s">
        <v>55</v>
      </c>
    </row>
    <row r="31" spans="1:6" ht="33">
      <c r="A31" s="9"/>
      <c r="B31" s="2" t="s">
        <v>56</v>
      </c>
      <c r="C31" s="36"/>
      <c r="D31" s="35"/>
      <c r="E31" s="34">
        <f t="shared" ref="E31:E36" si="0">C31*D31</f>
        <v>0</v>
      </c>
      <c r="F31" s="47"/>
    </row>
    <row r="32" spans="1:6" ht="33">
      <c r="A32" s="9"/>
      <c r="B32" s="2" t="s">
        <v>57</v>
      </c>
      <c r="C32" s="36"/>
      <c r="D32" s="35"/>
      <c r="E32" s="34">
        <f t="shared" si="0"/>
        <v>0</v>
      </c>
      <c r="F32" s="47"/>
    </row>
    <row r="33" spans="1:6" ht="33">
      <c r="A33" s="9"/>
      <c r="B33" s="2" t="s">
        <v>58</v>
      </c>
      <c r="C33" s="36"/>
      <c r="D33" s="35"/>
      <c r="E33" s="34">
        <f t="shared" si="0"/>
        <v>0</v>
      </c>
      <c r="F33" s="47" t="s">
        <v>62</v>
      </c>
    </row>
    <row r="34" spans="1:6" ht="33">
      <c r="A34" s="9"/>
      <c r="B34" s="2" t="s">
        <v>59</v>
      </c>
      <c r="C34" s="36"/>
      <c r="D34" s="35"/>
      <c r="E34" s="34">
        <f t="shared" si="0"/>
        <v>0</v>
      </c>
      <c r="F34" s="47" t="s">
        <v>63</v>
      </c>
    </row>
    <row r="35" spans="1:6" ht="33">
      <c r="A35" s="9"/>
      <c r="B35" s="2" t="s">
        <v>60</v>
      </c>
      <c r="C35" s="36"/>
      <c r="D35" s="35"/>
      <c r="E35" s="34">
        <f t="shared" si="0"/>
        <v>0</v>
      </c>
      <c r="F35" s="47"/>
    </row>
    <row r="36" spans="1:6" ht="99">
      <c r="A36" s="9"/>
      <c r="B36" s="8" t="s">
        <v>61</v>
      </c>
      <c r="C36" s="36"/>
      <c r="D36" s="35"/>
      <c r="E36" s="34">
        <f t="shared" si="0"/>
        <v>0</v>
      </c>
      <c r="F36" s="47"/>
    </row>
    <row r="37" spans="1:6">
      <c r="A37" s="9"/>
      <c r="C37" s="123" t="s">
        <v>64</v>
      </c>
      <c r="D37" s="124"/>
      <c r="E37" s="32">
        <f>SUM(E31:E36)</f>
        <v>0</v>
      </c>
    </row>
    <row r="38" spans="1:6">
      <c r="A38" s="9"/>
      <c r="B38" s="94"/>
      <c r="C38" s="94"/>
      <c r="D38" s="94"/>
      <c r="E38" s="94"/>
      <c r="F38" s="94"/>
    </row>
    <row r="39" spans="1:6">
      <c r="A39" s="9"/>
      <c r="B39" s="78" t="s">
        <v>65</v>
      </c>
      <c r="C39" s="78"/>
      <c r="D39" s="78"/>
      <c r="E39" s="50" t="s">
        <v>1</v>
      </c>
      <c r="F39" s="50" t="s">
        <v>55</v>
      </c>
    </row>
    <row r="40" spans="1:6" ht="18.5">
      <c r="A40" s="9"/>
      <c r="B40" s="99" t="s">
        <v>66</v>
      </c>
      <c r="C40" s="99"/>
      <c r="D40" s="99"/>
      <c r="E40" s="38"/>
      <c r="F40" s="39"/>
    </row>
    <row r="41" spans="1:6" ht="18.5">
      <c r="A41" s="9"/>
      <c r="B41" s="99" t="s">
        <v>67</v>
      </c>
      <c r="C41" s="99"/>
      <c r="D41" s="99"/>
      <c r="E41" s="38"/>
      <c r="F41" s="39"/>
    </row>
    <row r="42" spans="1:6" ht="18.5">
      <c r="A42" s="9"/>
      <c r="B42" s="99" t="s">
        <v>68</v>
      </c>
      <c r="C42" s="99"/>
      <c r="D42" s="99"/>
      <c r="E42" s="38"/>
      <c r="F42" s="39"/>
    </row>
    <row r="43" spans="1:6" ht="18.5">
      <c r="A43" s="9"/>
      <c r="B43" s="99" t="s">
        <v>69</v>
      </c>
      <c r="C43" s="99"/>
      <c r="D43" s="99"/>
      <c r="E43" s="38"/>
      <c r="F43" s="39"/>
    </row>
    <row r="44" spans="1:6" ht="34" customHeight="1">
      <c r="A44" s="9"/>
      <c r="B44" s="99" t="s">
        <v>70</v>
      </c>
      <c r="C44" s="99"/>
      <c r="D44" s="99"/>
      <c r="E44" s="38"/>
      <c r="F44" s="39"/>
    </row>
    <row r="45" spans="1:6" ht="18.5">
      <c r="A45" s="9"/>
      <c r="B45" s="99" t="s">
        <v>71</v>
      </c>
      <c r="C45" s="99"/>
      <c r="D45" s="99"/>
      <c r="E45" s="38"/>
      <c r="F45" s="39"/>
    </row>
    <row r="46" spans="1:6" ht="18.5">
      <c r="A46" s="9"/>
      <c r="B46" s="99" t="s">
        <v>72</v>
      </c>
      <c r="C46" s="99"/>
      <c r="D46" s="99"/>
      <c r="E46" s="38"/>
      <c r="F46" s="39"/>
    </row>
    <row r="47" spans="1:6">
      <c r="A47" s="9"/>
      <c r="C47" s="125" t="s">
        <v>73</v>
      </c>
      <c r="D47" s="125"/>
      <c r="E47" s="32">
        <f>SUM(E40:E46)</f>
        <v>0</v>
      </c>
    </row>
    <row r="48" spans="1:6">
      <c r="A48" s="9"/>
      <c r="B48" s="94"/>
      <c r="C48" s="94"/>
      <c r="D48" s="94"/>
      <c r="E48" s="94"/>
      <c r="F48" s="94"/>
    </row>
    <row r="49" spans="1:5">
      <c r="A49" s="9"/>
      <c r="C49" s="96" t="s">
        <v>74</v>
      </c>
      <c r="D49" s="96"/>
      <c r="E49" s="40">
        <f>(E37+E40+E41+E42+E43+E44+E45+E46)*0.1</f>
        <v>0</v>
      </c>
    </row>
    <row r="50" spans="1:5">
      <c r="A50" s="9"/>
      <c r="C50" s="97" t="s">
        <v>75</v>
      </c>
      <c r="D50" s="97"/>
      <c r="E50" s="40">
        <f>SUM(E40:E45)*0.05</f>
        <v>0</v>
      </c>
    </row>
    <row r="51" spans="1:5" ht="21" customHeight="1">
      <c r="A51" s="9"/>
      <c r="C51" s="98" t="s">
        <v>76</v>
      </c>
      <c r="D51" s="98"/>
      <c r="E51" s="48">
        <f>SUM(E37,E47,E49:E50)</f>
        <v>0</v>
      </c>
    </row>
    <row r="52" spans="1:5" ht="14.15" hidden="1" customHeight="1"/>
    <row r="1048561"/>
    <row r="1048576" ht="69" hidden="1" customHeight="1"/>
  </sheetData>
  <mergeCells count="32">
    <mergeCell ref="B1:F1"/>
    <mergeCell ref="C50:D50"/>
    <mergeCell ref="C51:D51"/>
    <mergeCell ref="C37:D37"/>
    <mergeCell ref="B42:D42"/>
    <mergeCell ref="B43:D43"/>
    <mergeCell ref="B44:D44"/>
    <mergeCell ref="B45:D45"/>
    <mergeCell ref="B46:D46"/>
    <mergeCell ref="C49:D49"/>
    <mergeCell ref="B38:F38"/>
    <mergeCell ref="B39:D39"/>
    <mergeCell ref="B40:D40"/>
    <mergeCell ref="B41:D41"/>
    <mergeCell ref="C47:D47"/>
    <mergeCell ref="B48:F48"/>
    <mergeCell ref="B29:F29"/>
    <mergeCell ref="B24:F24"/>
    <mergeCell ref="B2:F2"/>
    <mergeCell ref="B3:F3"/>
    <mergeCell ref="C22:D22"/>
    <mergeCell ref="B5:F5"/>
    <mergeCell ref="B6:F6"/>
    <mergeCell ref="B4:F4"/>
    <mergeCell ref="B23:F23"/>
    <mergeCell ref="B25:F25"/>
    <mergeCell ref="B26:F26"/>
    <mergeCell ref="B27:F27"/>
    <mergeCell ref="B28:F28"/>
    <mergeCell ref="B7:F7"/>
    <mergeCell ref="B8:F8"/>
    <mergeCell ref="B9:F9"/>
  </mergeCells>
  <pageMargins left="0.7" right="0.7" top="0.75" bottom="0.75" header="0.3" footer="0.3"/>
  <pageSetup scale="67" fitToHeight="3"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80EFED7B41665489EA1981D7951808F" ma:contentTypeVersion="21" ma:contentTypeDescription="Create a new document." ma:contentTypeScope="" ma:versionID="3134ca3faa6508570bcd46e83594ae08">
  <xsd:schema xmlns:xsd="http://www.w3.org/2001/XMLSchema" xmlns:xs="http://www.w3.org/2001/XMLSchema" xmlns:p="http://schemas.microsoft.com/office/2006/metadata/properties" xmlns:ns2="6a0e4e57-1c62-4517-a536-ec3c9eaa9158" xmlns:ns3="1f2435d1-e123-45e5-8037-c6a33e676418" targetNamespace="http://schemas.microsoft.com/office/2006/metadata/properties" ma:root="true" ma:fieldsID="c317f166e96e615f9cb87169e291b748" ns2:_="" ns3:_="">
    <xsd:import namespace="6a0e4e57-1c62-4517-a536-ec3c9eaa9158"/>
    <xsd:import namespace="1f2435d1-e123-45e5-8037-c6a33e676418"/>
    <xsd:element name="properties">
      <xsd:complexType>
        <xsd:sequence>
          <xsd:element name="documentManagement">
            <xsd:complexType>
              <xsd:all>
                <xsd:element ref="ns2:_Flow_SignoffStatus" minOccurs="0"/>
                <xsd:element ref="ns3:_dlc_DocIdUrl"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3:_dlc_DocId"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e4e57-1c62-4517-a536-ec3c9eaa9158" elementFormDefault="qualified">
    <xsd:import namespace="http://schemas.microsoft.com/office/2006/documentManagement/types"/>
    <xsd:import namespace="http://schemas.microsoft.com/office/infopath/2007/PartnerControls"/>
    <xsd:element name="_Flow_SignoffStatus" ma:index="3" nillable="true" ma:displayName="Sign-off status" ma:internalName="Sign_x002d_off_x0020_status" ma:readOnly="false">
      <xsd:simpleType>
        <xsd:restriction base="dms:Text"/>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Tags" ma:index="9" nillable="true" ma:displayName="Tags" ma:hidden="true" ma:internalName="MediaServiceAutoTags" ma:readOnly="true">
      <xsd:simpleType>
        <xsd:restriction base="dms:Text"/>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OCR" ma:index="14" nillable="true" ma:displayName="Extracted Text" ma:hidden="true" ma:internalName="MediaServiceOCR" ma:readOnly="true">
      <xsd:simpleType>
        <xsd:restriction base="dms:Note"/>
      </xsd:simpleType>
    </xsd:element>
    <xsd:element name="MediaServiceLocation" ma:index="15" nillable="true" ma:displayName="Location" ma:hidden="true" ma:internalName="MediaServiceLocation"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2435d1-e123-45e5-8037-c6a33e676418" elementFormDefault="qualified">
    <xsd:import namespace="http://schemas.microsoft.com/office/2006/documentManagement/types"/>
    <xsd:import namespace="http://schemas.microsoft.com/office/infopath/2007/PartnerControls"/>
    <xsd:element name="_dlc_DocIdUrl" ma:index="4"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d84bb78d-84d2-4cd2-84cb-f4b70c1048b0}" ma:internalName="TaxCatchAll" ma:readOnly="false" ma:showField="CatchAllData" ma:web="1f2435d1-e123-45e5-8037-c6a33e676418">
      <xsd:complexType>
        <xsd:complexContent>
          <xsd:extension base="dms:MultiChoiceLookup">
            <xsd:sequence>
              <xsd:element name="Value" type="dms:Lookup" maxOccurs="unbounded" minOccurs="0" nillable="true"/>
            </xsd:sequence>
          </xsd:extension>
        </xsd:complexContent>
      </xsd:complexType>
    </xsd:element>
    <xsd:element name="_dlc_DocId" ma:index="28"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30"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a0e4e57-1c62-4517-a536-ec3c9eaa9158">
      <Terms xmlns="http://schemas.microsoft.com/office/infopath/2007/PartnerControls"/>
    </lcf76f155ced4ddcb4097134ff3c332f>
    <TaxCatchAll xmlns="1f2435d1-e123-45e5-8037-c6a33e676418" xsi:nil="true"/>
    <_Flow_SignoffStatus xmlns="6a0e4e57-1c62-4517-a536-ec3c9eaa9158" xsi:nil="true"/>
    <_dlc_DocIdUrl xmlns="1f2435d1-e123-45e5-8037-c6a33e676418">
      <Url>https://federationcm.sharepoint.com/sites/O365_FCMP_GMF/_layouts/15/DocIdRedir.aspx?ID=ZUT5WRVHD6PC-1128932148-858285</Url>
      <Description>ZUT5WRVHD6PC-1128932148-858285</Description>
    </_dlc_DocIdUrl>
    <_dlc_DocIdPersistId xmlns="1f2435d1-e123-45e5-8037-c6a33e676418" xsi:nil="true"/>
    <_dlc_DocId xmlns="1f2435d1-e123-45e5-8037-c6a33e676418">ZUT5WRVHD6PC-1128932148-858285</_dlc_DocId>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1EFAF5C-5B14-47CB-956B-31FE9C686951}">
  <ds:schemaRefs>
    <ds:schemaRef ds:uri="http://schemas.microsoft.com/sharepoint/v3/contenttype/forms"/>
  </ds:schemaRefs>
</ds:datastoreItem>
</file>

<file path=customXml/itemProps2.xml><?xml version="1.0" encoding="utf-8"?>
<ds:datastoreItem xmlns:ds="http://schemas.openxmlformats.org/officeDocument/2006/customXml" ds:itemID="{D3C41C14-ED0C-49A6-81E3-5FE0829EB114}"/>
</file>

<file path=customXml/itemProps3.xml><?xml version="1.0" encoding="utf-8"?>
<ds:datastoreItem xmlns:ds="http://schemas.openxmlformats.org/officeDocument/2006/customXml" ds:itemID="{55F77D24-6706-4336-AAB9-8CC35368D13B}">
  <ds:schemaRefs>
    <ds:schemaRef ds:uri="http://schemas.microsoft.com/office/2006/metadata/properties"/>
    <ds:schemaRef ds:uri="http://schemas.microsoft.com/office/infopath/2007/PartnerControls"/>
    <ds:schemaRef ds:uri="6a0e4e57-1c62-4517-a536-ec3c9eaa9158"/>
    <ds:schemaRef ds:uri="1f2435d1-e123-45e5-8037-c6a33e676418"/>
  </ds:schemaRefs>
</ds:datastoreItem>
</file>

<file path=customXml/itemProps4.xml><?xml version="1.0" encoding="utf-8"?>
<ds:datastoreItem xmlns:ds="http://schemas.openxmlformats.org/officeDocument/2006/customXml" ds:itemID="{1CD7682D-508D-4DFA-8DF2-FED6F43B86B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introduction</vt:lpstr>
      <vt:lpstr>exemple</vt:lpstr>
      <vt:lpstr>feux de fôret</vt:lpstr>
      <vt:lpstr>inondations</vt:lpstr>
      <vt:lpstr>chaleur</vt:lpstr>
      <vt:lpstr>installations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Eliana Chia</dc:creator>
  <cp:keywords/>
  <dc:description/>
  <cp:lastModifiedBy>Emma Kirke</cp:lastModifiedBy>
  <cp:revision/>
  <cp:lastPrinted>2026-01-20T19:58:48Z</cp:lastPrinted>
  <dcterms:created xsi:type="dcterms:W3CDTF">2025-09-24T23:15:29Z</dcterms:created>
  <dcterms:modified xsi:type="dcterms:W3CDTF">2026-01-30T21:22:25Z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0x010100D80EFED7B41665489EA1981D7951808F</vt:lpwstr>
  </property>
  <property fmtid="{D5CDD505-2E9C-101B-9397-08002B2CF9AE}" pid="3" name="MediaServiceImageTags">
    <vt:lpwstr/>
  </property>
  <property fmtid="{D5CDD505-2E9C-101B-9397-08002B2CF9AE}" pid="4" name="_dlc_DocIdItemGuid">
    <vt:lpwstr>9de0f22b-bbb9-457b-a35b-88522437dd70</vt:lpwstr>
  </property>
</Properties>
</file>